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a65ab2a5111c4c6/바탕 화면/22년 탄소중립전환지원/2021 온실가스 산정 툴 Revised Version/2021 온실가스 산정 툴 수정/최종/"/>
    </mc:Choice>
  </mc:AlternateContent>
  <xr:revisionPtr revIDLastSave="0" documentId="8_{5AAF466C-C7C2-4F36-A66B-4F7FF67326EF}" xr6:coauthVersionLast="47" xr6:coauthVersionMax="47" xr10:uidLastSave="{00000000-0000-0000-0000-000000000000}"/>
  <bookViews>
    <workbookView xWindow="-110" yWindow="-110" windowWidth="25820" windowHeight="15500" tabRatio="665" xr2:uid="{AFB1811F-880A-4A34-A6D6-66076F94B4CB}"/>
  </bookViews>
  <sheets>
    <sheet name="종합 정보" sheetId="21" r:id="rId1"/>
    <sheet name="기준연도 활동자료 입력" sheetId="19" r:id="rId2"/>
    <sheet name="기준연도 배출량 출력(세부)" sheetId="20" r:id="rId3"/>
    <sheet name="Reference" sheetId="13" r:id="rId4"/>
  </sheets>
  <definedNames>
    <definedName name="_xlnm._FilterDatabase" localSheetId="1" hidden="1">'기준연도 활동자료 입력'!$F$29:$F$38</definedName>
    <definedName name="고상" comment="고상폐기물 목록">Reference!$C$108:$C$128</definedName>
    <definedName name="고상사업장폐기물" comment="사업장폐기물 중 고상">Reference!$D$119:$D$128</definedName>
    <definedName name="고상생활폐기물" comment="생활폐기물 중 고상">Reference!$D$108:$D$118</definedName>
    <definedName name="고상하수슬러지">Reference!$D$129</definedName>
    <definedName name="공정상_탄산염_사용량">Reference!$C$65:$C$71</definedName>
    <definedName name="기상" comment="기상 폐기물 2가지">Reference!$D$132:$D$133</definedName>
    <definedName name="납_생산량">Reference!$C$103</definedName>
    <definedName name="석회_생산량">Reference!$C$62:$C$63</definedName>
    <definedName name="소다회_생산량">Reference!$C$87</definedName>
    <definedName name="아연_생산량">Reference!$C$98:$C$101</definedName>
    <definedName name="액상액상폐기물" comment="액상 폐기물">Reference!$D$130</definedName>
    <definedName name="유리_생산량">Reference!$C$73:$C$82</definedName>
    <definedName name="카바이드_생산량">Reference!$C$84:$C$85</definedName>
    <definedName name="합금철_생산량">Reference!$C$89:$C$96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6" i="20" l="1"/>
  <c r="J66" i="20"/>
  <c r="K66" i="20"/>
  <c r="L66" i="20"/>
  <c r="M66" i="20"/>
  <c r="N66" i="20"/>
  <c r="O66" i="20"/>
  <c r="P66" i="20"/>
  <c r="Q66" i="20"/>
  <c r="R66" i="20"/>
  <c r="S66" i="20"/>
  <c r="T66" i="20"/>
  <c r="I67" i="20"/>
  <c r="J67" i="20"/>
  <c r="K67" i="20"/>
  <c r="L67" i="20"/>
  <c r="M67" i="20"/>
  <c r="N67" i="20"/>
  <c r="O67" i="20"/>
  <c r="P67" i="20"/>
  <c r="Q67" i="20"/>
  <c r="R67" i="20"/>
  <c r="S67" i="20"/>
  <c r="T67" i="20"/>
  <c r="I68" i="20"/>
  <c r="J68" i="20"/>
  <c r="K68" i="20"/>
  <c r="L68" i="20"/>
  <c r="M68" i="20"/>
  <c r="N68" i="20"/>
  <c r="O68" i="20"/>
  <c r="P68" i="20"/>
  <c r="Q68" i="20"/>
  <c r="R68" i="20"/>
  <c r="S68" i="20"/>
  <c r="T68" i="20"/>
  <c r="I69" i="20"/>
  <c r="J69" i="20"/>
  <c r="K69" i="20"/>
  <c r="L69" i="20"/>
  <c r="M69" i="20"/>
  <c r="N69" i="20"/>
  <c r="O69" i="20"/>
  <c r="P69" i="20"/>
  <c r="Q69" i="20"/>
  <c r="R69" i="20"/>
  <c r="S69" i="20"/>
  <c r="T69" i="20"/>
  <c r="I70" i="20"/>
  <c r="J70" i="20"/>
  <c r="K70" i="20"/>
  <c r="L70" i="20"/>
  <c r="M70" i="20"/>
  <c r="N70" i="20"/>
  <c r="O70" i="20"/>
  <c r="P70" i="20"/>
  <c r="Q70" i="20"/>
  <c r="R70" i="20"/>
  <c r="S70" i="20"/>
  <c r="T70" i="20"/>
  <c r="I71" i="20"/>
  <c r="J71" i="20"/>
  <c r="K71" i="20"/>
  <c r="L71" i="20"/>
  <c r="M71" i="20"/>
  <c r="N71" i="20"/>
  <c r="O71" i="20"/>
  <c r="P71" i="20"/>
  <c r="Q71" i="20"/>
  <c r="R71" i="20"/>
  <c r="S71" i="20"/>
  <c r="T71" i="20"/>
  <c r="I72" i="20"/>
  <c r="J72" i="20"/>
  <c r="K72" i="20"/>
  <c r="L72" i="20"/>
  <c r="M72" i="20"/>
  <c r="N72" i="20"/>
  <c r="O72" i="20"/>
  <c r="P72" i="20"/>
  <c r="Q72" i="20"/>
  <c r="R72" i="20"/>
  <c r="S72" i="20"/>
  <c r="T72" i="20"/>
  <c r="V64" i="19"/>
  <c r="W64" i="19"/>
  <c r="X64" i="19"/>
  <c r="Y64" i="19"/>
  <c r="Z64" i="19"/>
  <c r="AA64" i="19"/>
  <c r="AB64" i="19"/>
  <c r="AC64" i="19"/>
  <c r="AD64" i="19"/>
  <c r="AE64" i="19"/>
  <c r="AF64" i="19"/>
  <c r="AG64" i="19"/>
  <c r="AI64" i="19"/>
  <c r="AJ64" i="19"/>
  <c r="AK64" i="19"/>
  <c r="AL64" i="19"/>
  <c r="AM64" i="19"/>
  <c r="AN64" i="19"/>
  <c r="AO64" i="19"/>
  <c r="AP64" i="19"/>
  <c r="AQ64" i="19"/>
  <c r="AR64" i="19"/>
  <c r="AS64" i="19"/>
  <c r="AT64" i="19"/>
  <c r="AV64" i="19"/>
  <c r="AW64" i="19"/>
  <c r="AX64" i="19"/>
  <c r="AY64" i="19"/>
  <c r="AZ64" i="19"/>
  <c r="BA64" i="19"/>
  <c r="BB64" i="19"/>
  <c r="BC64" i="19"/>
  <c r="BD64" i="19"/>
  <c r="BE64" i="19"/>
  <c r="BF64" i="19"/>
  <c r="BG64" i="19"/>
  <c r="V65" i="19"/>
  <c r="W65" i="19"/>
  <c r="X65" i="19"/>
  <c r="Y65" i="19"/>
  <c r="Z65" i="19"/>
  <c r="AA65" i="19"/>
  <c r="AB65" i="19"/>
  <c r="AC65" i="19"/>
  <c r="AD65" i="19"/>
  <c r="AE65" i="19"/>
  <c r="AF65" i="19"/>
  <c r="AG65" i="19"/>
  <c r="AI65" i="19"/>
  <c r="AJ65" i="19"/>
  <c r="AK65" i="19"/>
  <c r="AL65" i="19"/>
  <c r="AM65" i="19"/>
  <c r="AN65" i="19"/>
  <c r="AO65" i="19"/>
  <c r="AP65" i="19"/>
  <c r="AQ65" i="19"/>
  <c r="AR65" i="19"/>
  <c r="AS65" i="19"/>
  <c r="AT65" i="19"/>
  <c r="AV65" i="19"/>
  <c r="AW65" i="19"/>
  <c r="AX65" i="19"/>
  <c r="AY65" i="19"/>
  <c r="AZ65" i="19"/>
  <c r="BA65" i="19"/>
  <c r="BB65" i="19"/>
  <c r="BC65" i="19"/>
  <c r="BD65" i="19"/>
  <c r="BE65" i="19"/>
  <c r="BF65" i="19"/>
  <c r="BG65" i="19"/>
  <c r="V66" i="19"/>
  <c r="W66" i="19"/>
  <c r="X66" i="19"/>
  <c r="Y66" i="19"/>
  <c r="Z66" i="19"/>
  <c r="AA66" i="19"/>
  <c r="AB66" i="19"/>
  <c r="AC66" i="19"/>
  <c r="AD66" i="19"/>
  <c r="AE66" i="19"/>
  <c r="AF66" i="19"/>
  <c r="AG66" i="19"/>
  <c r="AI66" i="19"/>
  <c r="AJ66" i="19"/>
  <c r="AK66" i="19"/>
  <c r="AL66" i="19"/>
  <c r="AM66" i="19"/>
  <c r="AN66" i="19"/>
  <c r="AO66" i="19"/>
  <c r="AP66" i="19"/>
  <c r="AQ66" i="19"/>
  <c r="AR66" i="19"/>
  <c r="AS66" i="19"/>
  <c r="AT66" i="19"/>
  <c r="AV66" i="19"/>
  <c r="AW66" i="19"/>
  <c r="AX66" i="19"/>
  <c r="AY66" i="19"/>
  <c r="AZ66" i="19"/>
  <c r="BA66" i="19"/>
  <c r="BB66" i="19"/>
  <c r="BC66" i="19"/>
  <c r="BD66" i="19"/>
  <c r="BE66" i="19"/>
  <c r="BF66" i="19"/>
  <c r="BG66" i="19"/>
  <c r="V67" i="19"/>
  <c r="W67" i="19"/>
  <c r="X67" i="19"/>
  <c r="Y67" i="19"/>
  <c r="Z67" i="19"/>
  <c r="AA67" i="19"/>
  <c r="AB67" i="19"/>
  <c r="AC67" i="19"/>
  <c r="AD67" i="19"/>
  <c r="AE67" i="19"/>
  <c r="AF67" i="19"/>
  <c r="AG67" i="19"/>
  <c r="AI67" i="19"/>
  <c r="AJ67" i="19"/>
  <c r="AK67" i="19"/>
  <c r="AL67" i="19"/>
  <c r="AM67" i="19"/>
  <c r="AN67" i="19"/>
  <c r="AO67" i="19"/>
  <c r="AP67" i="19"/>
  <c r="AQ67" i="19"/>
  <c r="AR67" i="19"/>
  <c r="AS67" i="19"/>
  <c r="AT67" i="19"/>
  <c r="AV67" i="19"/>
  <c r="AW67" i="19"/>
  <c r="AX67" i="19"/>
  <c r="AY67" i="19"/>
  <c r="AZ67" i="19"/>
  <c r="BA67" i="19"/>
  <c r="BB67" i="19"/>
  <c r="BC67" i="19"/>
  <c r="BD67" i="19"/>
  <c r="BE67" i="19"/>
  <c r="BF67" i="19"/>
  <c r="BG67" i="19"/>
  <c r="V68" i="19"/>
  <c r="W68" i="19"/>
  <c r="X68" i="19"/>
  <c r="Y68" i="19"/>
  <c r="Z68" i="19"/>
  <c r="AA68" i="19"/>
  <c r="AB68" i="19"/>
  <c r="AC68" i="19"/>
  <c r="AD68" i="19"/>
  <c r="AE68" i="19"/>
  <c r="AF68" i="19"/>
  <c r="AG68" i="19"/>
  <c r="AI68" i="19"/>
  <c r="AJ68" i="19"/>
  <c r="AK68" i="19"/>
  <c r="AL68" i="19"/>
  <c r="AM68" i="19"/>
  <c r="AN68" i="19"/>
  <c r="AO68" i="19"/>
  <c r="AP68" i="19"/>
  <c r="AQ68" i="19"/>
  <c r="AR68" i="19"/>
  <c r="AS68" i="19"/>
  <c r="AT68" i="19"/>
  <c r="AV68" i="19"/>
  <c r="AW68" i="19"/>
  <c r="AX68" i="19"/>
  <c r="AY68" i="19"/>
  <c r="AZ68" i="19"/>
  <c r="BA68" i="19"/>
  <c r="BB68" i="19"/>
  <c r="BC68" i="19"/>
  <c r="BD68" i="19"/>
  <c r="BE68" i="19"/>
  <c r="BF68" i="19"/>
  <c r="BG68" i="19"/>
  <c r="V69" i="19"/>
  <c r="W69" i="19"/>
  <c r="X69" i="19"/>
  <c r="Y69" i="19"/>
  <c r="Z69" i="19"/>
  <c r="AA69" i="19"/>
  <c r="AB69" i="19"/>
  <c r="AC69" i="19"/>
  <c r="AD69" i="19"/>
  <c r="AE69" i="19"/>
  <c r="AF69" i="19"/>
  <c r="AG69" i="19"/>
  <c r="AI69" i="19"/>
  <c r="AJ69" i="19"/>
  <c r="AK69" i="19"/>
  <c r="AL69" i="19"/>
  <c r="AM69" i="19"/>
  <c r="AN69" i="19"/>
  <c r="AO69" i="19"/>
  <c r="AP69" i="19"/>
  <c r="AQ69" i="19"/>
  <c r="AR69" i="19"/>
  <c r="AS69" i="19"/>
  <c r="AT69" i="19"/>
  <c r="AV69" i="19"/>
  <c r="AW69" i="19"/>
  <c r="AX69" i="19"/>
  <c r="AY69" i="19"/>
  <c r="AZ69" i="19"/>
  <c r="BA69" i="19"/>
  <c r="BB69" i="19"/>
  <c r="BC69" i="19"/>
  <c r="BD69" i="19"/>
  <c r="BE69" i="19"/>
  <c r="BF69" i="19"/>
  <c r="BG69" i="19"/>
  <c r="V70" i="19"/>
  <c r="W70" i="19"/>
  <c r="X70" i="19"/>
  <c r="Y70" i="19"/>
  <c r="Z70" i="19"/>
  <c r="AA70" i="19"/>
  <c r="AB70" i="19"/>
  <c r="AC70" i="19"/>
  <c r="AD70" i="19"/>
  <c r="AE70" i="19"/>
  <c r="AF70" i="19"/>
  <c r="AG70" i="19"/>
  <c r="AI70" i="19"/>
  <c r="AJ70" i="19"/>
  <c r="AK70" i="19"/>
  <c r="AL70" i="19"/>
  <c r="AM70" i="19"/>
  <c r="AN70" i="19"/>
  <c r="AO70" i="19"/>
  <c r="AP70" i="19"/>
  <c r="AQ70" i="19"/>
  <c r="AR70" i="19"/>
  <c r="AS70" i="19"/>
  <c r="AT70" i="19"/>
  <c r="AV70" i="19"/>
  <c r="AW70" i="19"/>
  <c r="AX70" i="19"/>
  <c r="AY70" i="19"/>
  <c r="AZ70" i="19"/>
  <c r="BA70" i="19"/>
  <c r="BB70" i="19"/>
  <c r="BC70" i="19"/>
  <c r="BD70" i="19"/>
  <c r="BE70" i="19"/>
  <c r="BF70" i="19"/>
  <c r="BG70" i="19"/>
  <c r="V71" i="19"/>
  <c r="W71" i="19"/>
  <c r="X71" i="19"/>
  <c r="Y71" i="19"/>
  <c r="Z71" i="19"/>
  <c r="AA71" i="19"/>
  <c r="AB71" i="19"/>
  <c r="AC71" i="19"/>
  <c r="AD71" i="19"/>
  <c r="AE71" i="19"/>
  <c r="AF71" i="19"/>
  <c r="AG71" i="19"/>
  <c r="AI71" i="19"/>
  <c r="AJ71" i="19"/>
  <c r="AK71" i="19"/>
  <c r="AL71" i="19"/>
  <c r="AM71" i="19"/>
  <c r="AN71" i="19"/>
  <c r="AO71" i="19"/>
  <c r="AP71" i="19"/>
  <c r="AQ71" i="19"/>
  <c r="AR71" i="19"/>
  <c r="AS71" i="19"/>
  <c r="AT71" i="19"/>
  <c r="AV71" i="19"/>
  <c r="AW71" i="19"/>
  <c r="AX71" i="19"/>
  <c r="AY71" i="19"/>
  <c r="AZ71" i="19"/>
  <c r="BA71" i="19"/>
  <c r="BB71" i="19"/>
  <c r="BC71" i="19"/>
  <c r="BD71" i="19"/>
  <c r="BE71" i="19"/>
  <c r="BF71" i="19"/>
  <c r="BG71" i="19"/>
  <c r="V72" i="19"/>
  <c r="W72" i="19"/>
  <c r="X72" i="19"/>
  <c r="Y72" i="19"/>
  <c r="Z72" i="19"/>
  <c r="AA72" i="19"/>
  <c r="AB72" i="19"/>
  <c r="AC72" i="19"/>
  <c r="AD72" i="19"/>
  <c r="AE72" i="19"/>
  <c r="AF72" i="19"/>
  <c r="AG72" i="19"/>
  <c r="AI72" i="19"/>
  <c r="AJ72" i="19"/>
  <c r="AK72" i="19"/>
  <c r="AL72" i="19"/>
  <c r="AM72" i="19"/>
  <c r="AN72" i="19"/>
  <c r="AO72" i="19"/>
  <c r="AP72" i="19"/>
  <c r="AQ72" i="19"/>
  <c r="AR72" i="19"/>
  <c r="AS72" i="19"/>
  <c r="AT72" i="19"/>
  <c r="AV72" i="19"/>
  <c r="AW72" i="19"/>
  <c r="AX72" i="19"/>
  <c r="AY72" i="19"/>
  <c r="AZ72" i="19"/>
  <c r="BA72" i="19"/>
  <c r="BB72" i="19"/>
  <c r="BC72" i="19"/>
  <c r="BD72" i="19"/>
  <c r="BE72" i="19"/>
  <c r="BF72" i="19"/>
  <c r="BG72" i="19"/>
  <c r="AW63" i="19"/>
  <c r="AX63" i="19"/>
  <c r="AY63" i="19"/>
  <c r="AZ63" i="19"/>
  <c r="BA63" i="19"/>
  <c r="BB63" i="19"/>
  <c r="BC63" i="19"/>
  <c r="BD63" i="19"/>
  <c r="BE63" i="19"/>
  <c r="BF63" i="19"/>
  <c r="BG63" i="19"/>
  <c r="AV63" i="19"/>
  <c r="V54" i="19"/>
  <c r="W54" i="19"/>
  <c r="X54" i="19"/>
  <c r="Y54" i="19"/>
  <c r="Z54" i="19"/>
  <c r="AA54" i="19"/>
  <c r="AB54" i="19"/>
  <c r="AC54" i="19"/>
  <c r="AD54" i="19"/>
  <c r="AE54" i="19"/>
  <c r="AF54" i="19"/>
  <c r="AG54" i="19"/>
  <c r="AI54" i="19"/>
  <c r="AJ54" i="19"/>
  <c r="AK54" i="19"/>
  <c r="AL54" i="19"/>
  <c r="AM54" i="19"/>
  <c r="AN54" i="19"/>
  <c r="AO54" i="19"/>
  <c r="AP54" i="19"/>
  <c r="AQ54" i="19"/>
  <c r="AR54" i="19"/>
  <c r="AS54" i="19"/>
  <c r="AT54" i="19"/>
  <c r="AV54" i="19"/>
  <c r="AW54" i="19"/>
  <c r="AX54" i="19"/>
  <c r="AY54" i="19"/>
  <c r="AZ54" i="19"/>
  <c r="BA54" i="19"/>
  <c r="BB54" i="19"/>
  <c r="BC54" i="19"/>
  <c r="BD54" i="19"/>
  <c r="BE54" i="19"/>
  <c r="BF54" i="19"/>
  <c r="BG54" i="19"/>
  <c r="V55" i="19"/>
  <c r="W55" i="19"/>
  <c r="X55" i="19"/>
  <c r="Y55" i="19"/>
  <c r="Z55" i="19"/>
  <c r="AA55" i="19"/>
  <c r="AB55" i="19"/>
  <c r="AC55" i="19"/>
  <c r="AD55" i="19"/>
  <c r="AE55" i="19"/>
  <c r="AF55" i="19"/>
  <c r="AG55" i="19"/>
  <c r="AI55" i="19"/>
  <c r="AJ55" i="19"/>
  <c r="AK55" i="19"/>
  <c r="AL55" i="19"/>
  <c r="AM55" i="19"/>
  <c r="AN55" i="19"/>
  <c r="AO55" i="19"/>
  <c r="AP55" i="19"/>
  <c r="AQ55" i="19"/>
  <c r="AR55" i="19"/>
  <c r="AS55" i="19"/>
  <c r="AT55" i="19"/>
  <c r="AV55" i="19"/>
  <c r="AW55" i="19"/>
  <c r="AX55" i="19"/>
  <c r="AY55" i="19"/>
  <c r="AZ55" i="19"/>
  <c r="BA55" i="19"/>
  <c r="BB55" i="19"/>
  <c r="BC55" i="19"/>
  <c r="BD55" i="19"/>
  <c r="BE55" i="19"/>
  <c r="BF55" i="19"/>
  <c r="BG55" i="19"/>
  <c r="V56" i="19"/>
  <c r="W56" i="19"/>
  <c r="X56" i="19"/>
  <c r="Y56" i="19"/>
  <c r="Z56" i="19"/>
  <c r="AA56" i="19"/>
  <c r="AB56" i="19"/>
  <c r="AC56" i="19"/>
  <c r="AD56" i="19"/>
  <c r="AE56" i="19"/>
  <c r="AF56" i="19"/>
  <c r="AG56" i="19"/>
  <c r="AI56" i="19"/>
  <c r="AJ56" i="19"/>
  <c r="AK56" i="19"/>
  <c r="AL56" i="19"/>
  <c r="AM56" i="19"/>
  <c r="AN56" i="19"/>
  <c r="AO56" i="19"/>
  <c r="AP56" i="19"/>
  <c r="AQ56" i="19"/>
  <c r="AR56" i="19"/>
  <c r="AS56" i="19"/>
  <c r="AT56" i="19"/>
  <c r="AV56" i="19"/>
  <c r="AW56" i="19"/>
  <c r="AX56" i="19"/>
  <c r="AY56" i="19"/>
  <c r="AZ56" i="19"/>
  <c r="BA56" i="19"/>
  <c r="BB56" i="19"/>
  <c r="BC56" i="19"/>
  <c r="BD56" i="19"/>
  <c r="BE56" i="19"/>
  <c r="BF56" i="19"/>
  <c r="BG56" i="19"/>
  <c r="V57" i="19"/>
  <c r="W57" i="19"/>
  <c r="X57" i="19"/>
  <c r="Y57" i="19"/>
  <c r="Z57" i="19"/>
  <c r="AA57" i="19"/>
  <c r="AB57" i="19"/>
  <c r="AC57" i="19"/>
  <c r="AD57" i="19"/>
  <c r="AE57" i="19"/>
  <c r="AF57" i="19"/>
  <c r="AG57" i="19"/>
  <c r="AI57" i="19"/>
  <c r="AJ57" i="19"/>
  <c r="AK57" i="19"/>
  <c r="AL57" i="19"/>
  <c r="AM57" i="19"/>
  <c r="AN57" i="19"/>
  <c r="AO57" i="19"/>
  <c r="AP57" i="19"/>
  <c r="AQ57" i="19"/>
  <c r="AR57" i="19"/>
  <c r="AS57" i="19"/>
  <c r="AT57" i="19"/>
  <c r="AV57" i="19"/>
  <c r="AW57" i="19"/>
  <c r="AX57" i="19"/>
  <c r="AY57" i="19"/>
  <c r="AZ57" i="19"/>
  <c r="BA57" i="19"/>
  <c r="BB57" i="19"/>
  <c r="BC57" i="19"/>
  <c r="BD57" i="19"/>
  <c r="BE57" i="19"/>
  <c r="BF57" i="19"/>
  <c r="BG57" i="19"/>
  <c r="V58" i="19"/>
  <c r="W58" i="19"/>
  <c r="X58" i="19"/>
  <c r="Y58" i="19"/>
  <c r="Z58" i="19"/>
  <c r="AA58" i="19"/>
  <c r="AB58" i="19"/>
  <c r="AC58" i="19"/>
  <c r="AD58" i="19"/>
  <c r="AE58" i="19"/>
  <c r="AF58" i="19"/>
  <c r="AG58" i="19"/>
  <c r="AI58" i="19"/>
  <c r="AJ58" i="19"/>
  <c r="AK58" i="19"/>
  <c r="AL58" i="19"/>
  <c r="AM58" i="19"/>
  <c r="AN58" i="19"/>
  <c r="AO58" i="19"/>
  <c r="AP58" i="19"/>
  <c r="AQ58" i="19"/>
  <c r="AR58" i="19"/>
  <c r="AS58" i="19"/>
  <c r="AT58" i="19"/>
  <c r="AV58" i="19"/>
  <c r="AW58" i="19"/>
  <c r="AX58" i="19"/>
  <c r="AY58" i="19"/>
  <c r="AZ58" i="19"/>
  <c r="BA58" i="19"/>
  <c r="BB58" i="19"/>
  <c r="BC58" i="19"/>
  <c r="BD58" i="19"/>
  <c r="BE58" i="19"/>
  <c r="BF58" i="19"/>
  <c r="BG58" i="19"/>
  <c r="V59" i="19"/>
  <c r="W59" i="19"/>
  <c r="X59" i="19"/>
  <c r="Y59" i="19"/>
  <c r="Z59" i="19"/>
  <c r="AA59" i="19"/>
  <c r="AB59" i="19"/>
  <c r="AC59" i="19"/>
  <c r="AD59" i="19"/>
  <c r="AE59" i="19"/>
  <c r="AF59" i="19"/>
  <c r="AG59" i="19"/>
  <c r="AI59" i="19"/>
  <c r="AJ59" i="19"/>
  <c r="AK59" i="19"/>
  <c r="AL59" i="19"/>
  <c r="AM59" i="19"/>
  <c r="AN59" i="19"/>
  <c r="AO59" i="19"/>
  <c r="AP59" i="19"/>
  <c r="AQ59" i="19"/>
  <c r="AR59" i="19"/>
  <c r="AS59" i="19"/>
  <c r="AT59" i="19"/>
  <c r="AV59" i="19"/>
  <c r="AW59" i="19"/>
  <c r="AX59" i="19"/>
  <c r="AY59" i="19"/>
  <c r="AZ59" i="19"/>
  <c r="BA59" i="19"/>
  <c r="BB59" i="19"/>
  <c r="BC59" i="19"/>
  <c r="BD59" i="19"/>
  <c r="BE59" i="19"/>
  <c r="BF59" i="19"/>
  <c r="BG59" i="19"/>
  <c r="V60" i="19"/>
  <c r="W60" i="19"/>
  <c r="X60" i="19"/>
  <c r="Y60" i="19"/>
  <c r="Z60" i="19"/>
  <c r="AA60" i="19"/>
  <c r="AB60" i="19"/>
  <c r="AC60" i="19"/>
  <c r="AD60" i="19"/>
  <c r="AE60" i="19"/>
  <c r="AF60" i="19"/>
  <c r="AG60" i="19"/>
  <c r="AI60" i="19"/>
  <c r="AJ60" i="19"/>
  <c r="AK60" i="19"/>
  <c r="AL60" i="19"/>
  <c r="AM60" i="19"/>
  <c r="AN60" i="19"/>
  <c r="AO60" i="19"/>
  <c r="AP60" i="19"/>
  <c r="AQ60" i="19"/>
  <c r="AR60" i="19"/>
  <c r="AS60" i="19"/>
  <c r="AT60" i="19"/>
  <c r="AV60" i="19"/>
  <c r="AW60" i="19"/>
  <c r="AX60" i="19"/>
  <c r="AY60" i="19"/>
  <c r="AZ60" i="19"/>
  <c r="BA60" i="19"/>
  <c r="BB60" i="19"/>
  <c r="BC60" i="19"/>
  <c r="BD60" i="19"/>
  <c r="BE60" i="19"/>
  <c r="BF60" i="19"/>
  <c r="BG60" i="19"/>
  <c r="V61" i="19"/>
  <c r="W61" i="19"/>
  <c r="X61" i="19"/>
  <c r="Y61" i="19"/>
  <c r="Z61" i="19"/>
  <c r="AA61" i="19"/>
  <c r="AB61" i="19"/>
  <c r="AC61" i="19"/>
  <c r="AD61" i="19"/>
  <c r="AE61" i="19"/>
  <c r="AF61" i="19"/>
  <c r="AG61" i="19"/>
  <c r="AI61" i="19"/>
  <c r="AJ61" i="19"/>
  <c r="AK61" i="19"/>
  <c r="AL61" i="19"/>
  <c r="AM61" i="19"/>
  <c r="AN61" i="19"/>
  <c r="AO61" i="19"/>
  <c r="AP61" i="19"/>
  <c r="AQ61" i="19"/>
  <c r="AR61" i="19"/>
  <c r="AS61" i="19"/>
  <c r="AT61" i="19"/>
  <c r="AV61" i="19"/>
  <c r="AW61" i="19"/>
  <c r="AX61" i="19"/>
  <c r="AY61" i="19"/>
  <c r="AZ61" i="19"/>
  <c r="BA61" i="19"/>
  <c r="BB61" i="19"/>
  <c r="BC61" i="19"/>
  <c r="BD61" i="19"/>
  <c r="BE61" i="19"/>
  <c r="BF61" i="19"/>
  <c r="BG61" i="19"/>
  <c r="V62" i="19"/>
  <c r="W62" i="19"/>
  <c r="X62" i="19"/>
  <c r="Y62" i="19"/>
  <c r="Z62" i="19"/>
  <c r="AA62" i="19"/>
  <c r="AB62" i="19"/>
  <c r="AC62" i="19"/>
  <c r="AD62" i="19"/>
  <c r="AE62" i="19"/>
  <c r="AF62" i="19"/>
  <c r="AG62" i="19"/>
  <c r="AI62" i="19"/>
  <c r="AJ62" i="19"/>
  <c r="AK62" i="19"/>
  <c r="AL62" i="19"/>
  <c r="AM62" i="19"/>
  <c r="AN62" i="19"/>
  <c r="AO62" i="19"/>
  <c r="AP62" i="19"/>
  <c r="AQ62" i="19"/>
  <c r="AR62" i="19"/>
  <c r="AS62" i="19"/>
  <c r="AT62" i="19"/>
  <c r="AV62" i="19"/>
  <c r="AW62" i="19"/>
  <c r="AX62" i="19"/>
  <c r="AY62" i="19"/>
  <c r="AZ62" i="19"/>
  <c r="BA62" i="19"/>
  <c r="BB62" i="19"/>
  <c r="BC62" i="19"/>
  <c r="BD62" i="19"/>
  <c r="BE62" i="19"/>
  <c r="BF62" i="19"/>
  <c r="BG62" i="19"/>
  <c r="AW53" i="19"/>
  <c r="AX53" i="19"/>
  <c r="AY53" i="19"/>
  <c r="AZ53" i="19"/>
  <c r="BA53" i="19"/>
  <c r="BB53" i="19"/>
  <c r="BC53" i="19"/>
  <c r="BD53" i="19"/>
  <c r="BE53" i="19"/>
  <c r="BF53" i="19"/>
  <c r="BG53" i="19"/>
  <c r="AV53" i="19"/>
  <c r="AJ53" i="19"/>
  <c r="AK53" i="19"/>
  <c r="AL53" i="19"/>
  <c r="AM53" i="19"/>
  <c r="AN53" i="19"/>
  <c r="AO53" i="19"/>
  <c r="AP53" i="19"/>
  <c r="AQ53" i="19"/>
  <c r="AR53" i="19"/>
  <c r="AS53" i="19"/>
  <c r="AT53" i="19"/>
  <c r="AI53" i="19"/>
  <c r="AJ63" i="19"/>
  <c r="AK63" i="19"/>
  <c r="AL63" i="19"/>
  <c r="AM63" i="19"/>
  <c r="AN63" i="19"/>
  <c r="AO63" i="19"/>
  <c r="AP63" i="19"/>
  <c r="AQ63" i="19"/>
  <c r="AR63" i="19"/>
  <c r="AS63" i="19"/>
  <c r="AT63" i="19"/>
  <c r="AI63" i="19"/>
  <c r="W63" i="19"/>
  <c r="X63" i="19"/>
  <c r="Y63" i="19"/>
  <c r="Z63" i="19"/>
  <c r="AA63" i="19"/>
  <c r="AB63" i="19"/>
  <c r="AC63" i="19"/>
  <c r="AD63" i="19"/>
  <c r="AE63" i="19"/>
  <c r="AF63" i="19"/>
  <c r="AG63" i="19"/>
  <c r="V63" i="19"/>
  <c r="W53" i="19"/>
  <c r="X53" i="19"/>
  <c r="Y53" i="19"/>
  <c r="Z53" i="19"/>
  <c r="AA53" i="19"/>
  <c r="AB53" i="19"/>
  <c r="AC53" i="19"/>
  <c r="AD53" i="19"/>
  <c r="AE53" i="19"/>
  <c r="AF53" i="19"/>
  <c r="AG53" i="19"/>
  <c r="V53" i="19"/>
  <c r="G47" i="13"/>
  <c r="V42" i="19"/>
  <c r="W42" i="19"/>
  <c r="X42" i="19"/>
  <c r="Y42" i="19"/>
  <c r="Z42" i="19"/>
  <c r="AA42" i="19"/>
  <c r="AB42" i="19"/>
  <c r="AC42" i="19"/>
  <c r="AH42" i="19" s="1"/>
  <c r="AD42" i="19"/>
  <c r="AE42" i="19"/>
  <c r="AF42" i="19"/>
  <c r="AG42" i="19"/>
  <c r="AI42" i="19"/>
  <c r="AJ42" i="19"/>
  <c r="AK42" i="19"/>
  <c r="AU42" i="19" s="1"/>
  <c r="AL42" i="19"/>
  <c r="AM42" i="19"/>
  <c r="AN42" i="19"/>
  <c r="AO42" i="19"/>
  <c r="AP42" i="19"/>
  <c r="AQ42" i="19"/>
  <c r="AR42" i="19"/>
  <c r="AS42" i="19"/>
  <c r="AT42" i="19"/>
  <c r="V43" i="19"/>
  <c r="W43" i="19"/>
  <c r="X43" i="19"/>
  <c r="AH43" i="19" s="1"/>
  <c r="Y43" i="19"/>
  <c r="Z43" i="19"/>
  <c r="AA43" i="19"/>
  <c r="AB43" i="19"/>
  <c r="AC43" i="19"/>
  <c r="AD43" i="19"/>
  <c r="AE43" i="19"/>
  <c r="AF43" i="19"/>
  <c r="AG43" i="19"/>
  <c r="AI43" i="19"/>
  <c r="AU43" i="19" s="1"/>
  <c r="AJ43" i="19"/>
  <c r="AK43" i="19"/>
  <c r="AL43" i="19"/>
  <c r="AM43" i="19"/>
  <c r="AN43" i="19"/>
  <c r="AO43" i="19"/>
  <c r="AP43" i="19"/>
  <c r="AQ43" i="19"/>
  <c r="AR43" i="19"/>
  <c r="AS43" i="19"/>
  <c r="AT43" i="19"/>
  <c r="V44" i="19"/>
  <c r="AH44" i="19" s="1"/>
  <c r="W44" i="19"/>
  <c r="X44" i="19"/>
  <c r="Y44" i="19"/>
  <c r="Z44" i="19"/>
  <c r="AA44" i="19"/>
  <c r="AB44" i="19"/>
  <c r="AC44" i="19"/>
  <c r="AD44" i="19"/>
  <c r="AE44" i="19"/>
  <c r="AF44" i="19"/>
  <c r="AG44" i="19"/>
  <c r="AI44" i="19"/>
  <c r="AJ44" i="19"/>
  <c r="AK44" i="19"/>
  <c r="AL44" i="19"/>
  <c r="AM44" i="19"/>
  <c r="AN44" i="19"/>
  <c r="AO44" i="19"/>
  <c r="AU44" i="19" s="1"/>
  <c r="AP44" i="19"/>
  <c r="AQ44" i="19"/>
  <c r="AR44" i="19"/>
  <c r="AS44" i="19"/>
  <c r="AT44" i="19"/>
  <c r="V45" i="19"/>
  <c r="AH45" i="19" s="1"/>
  <c r="W45" i="19"/>
  <c r="X45" i="19"/>
  <c r="Y45" i="19"/>
  <c r="Z45" i="19"/>
  <c r="AA45" i="19"/>
  <c r="AB45" i="19"/>
  <c r="AC45" i="19"/>
  <c r="AD45" i="19"/>
  <c r="AE45" i="19"/>
  <c r="AF45" i="19"/>
  <c r="AG45" i="19"/>
  <c r="AI45" i="19"/>
  <c r="AJ45" i="19"/>
  <c r="AK45" i="19"/>
  <c r="AL45" i="19"/>
  <c r="AM45" i="19"/>
  <c r="AU45" i="19" s="1"/>
  <c r="AN45" i="19"/>
  <c r="AO45" i="19"/>
  <c r="AP45" i="19"/>
  <c r="AQ45" i="19"/>
  <c r="AR45" i="19"/>
  <c r="AS45" i="19"/>
  <c r="AT45" i="19"/>
  <c r="V46" i="19"/>
  <c r="W46" i="19"/>
  <c r="X46" i="19"/>
  <c r="Y46" i="19"/>
  <c r="Z46" i="19"/>
  <c r="AA46" i="19"/>
  <c r="AH46" i="19" s="1"/>
  <c r="AB46" i="19"/>
  <c r="AC46" i="19"/>
  <c r="AD46" i="19"/>
  <c r="AE46" i="19"/>
  <c r="AF46" i="19"/>
  <c r="AG46" i="19"/>
  <c r="AI46" i="19"/>
  <c r="AU46" i="19" s="1"/>
  <c r="AJ46" i="19"/>
  <c r="AK46" i="19"/>
  <c r="AL46" i="19"/>
  <c r="AM46" i="19"/>
  <c r="AN46" i="19"/>
  <c r="AO46" i="19"/>
  <c r="AP46" i="19"/>
  <c r="AQ46" i="19"/>
  <c r="AR46" i="19"/>
  <c r="AS46" i="19"/>
  <c r="AT46" i="19"/>
  <c r="V47" i="19"/>
  <c r="W47" i="19"/>
  <c r="X47" i="19"/>
  <c r="AH47" i="19" s="1"/>
  <c r="Y47" i="19"/>
  <c r="Z47" i="19"/>
  <c r="AA47" i="19"/>
  <c r="AB47" i="19"/>
  <c r="AC47" i="19"/>
  <c r="AD47" i="19"/>
  <c r="AE47" i="19"/>
  <c r="AF47" i="19"/>
  <c r="AG47" i="19"/>
  <c r="AI47" i="19"/>
  <c r="AU47" i="19" s="1"/>
  <c r="AJ47" i="19"/>
  <c r="AK47" i="19"/>
  <c r="AL47" i="19"/>
  <c r="AM47" i="19"/>
  <c r="AN47" i="19"/>
  <c r="AO47" i="19"/>
  <c r="AP47" i="19"/>
  <c r="AQ47" i="19"/>
  <c r="AR47" i="19"/>
  <c r="AS47" i="19"/>
  <c r="AT47" i="19"/>
  <c r="V48" i="19"/>
  <c r="W48" i="19"/>
  <c r="X48" i="19"/>
  <c r="Y48" i="19"/>
  <c r="AH48" i="19" s="1"/>
  <c r="Z48" i="19"/>
  <c r="AA48" i="19"/>
  <c r="AB48" i="19"/>
  <c r="AC48" i="19"/>
  <c r="AD48" i="19"/>
  <c r="AE48" i="19"/>
  <c r="AF48" i="19"/>
  <c r="AG48" i="19"/>
  <c r="AI48" i="19"/>
  <c r="AJ48" i="19"/>
  <c r="AK48" i="19"/>
  <c r="AL48" i="19"/>
  <c r="AM48" i="19"/>
  <c r="AN48" i="19"/>
  <c r="AO48" i="19"/>
  <c r="AU48" i="19" s="1"/>
  <c r="AP48" i="19"/>
  <c r="AQ48" i="19"/>
  <c r="AR48" i="19"/>
  <c r="AS48" i="19"/>
  <c r="AT48" i="19"/>
  <c r="V49" i="19"/>
  <c r="W49" i="19"/>
  <c r="AH49" i="19" s="1"/>
  <c r="X49" i="19"/>
  <c r="Y49" i="19"/>
  <c r="Z49" i="19"/>
  <c r="AA49" i="19"/>
  <c r="AB49" i="19"/>
  <c r="AC49" i="19"/>
  <c r="AD49" i="19"/>
  <c r="AE49" i="19"/>
  <c r="AF49" i="19"/>
  <c r="AG49" i="19"/>
  <c r="AI49" i="19"/>
  <c r="AJ49" i="19"/>
  <c r="AK49" i="19"/>
  <c r="AL49" i="19"/>
  <c r="AM49" i="19"/>
  <c r="AN49" i="19"/>
  <c r="AO49" i="19"/>
  <c r="AP49" i="19"/>
  <c r="AQ49" i="19"/>
  <c r="AR49" i="19"/>
  <c r="AS49" i="19"/>
  <c r="AT49" i="19"/>
  <c r="AU49" i="19"/>
  <c r="V50" i="19"/>
  <c r="AH50" i="19" s="1"/>
  <c r="W50" i="19"/>
  <c r="X50" i="19"/>
  <c r="Y50" i="19"/>
  <c r="Z50" i="19"/>
  <c r="AA50" i="19"/>
  <c r="AB50" i="19"/>
  <c r="AC50" i="19"/>
  <c r="AD50" i="19"/>
  <c r="AE50" i="19"/>
  <c r="AF50" i="19"/>
  <c r="AG50" i="19"/>
  <c r="AI50" i="19"/>
  <c r="AU50" i="19" s="1"/>
  <c r="AJ50" i="19"/>
  <c r="AK50" i="19"/>
  <c r="AL50" i="19"/>
  <c r="AM50" i="19"/>
  <c r="AN50" i="19"/>
  <c r="AO50" i="19"/>
  <c r="AP50" i="19"/>
  <c r="AQ50" i="19"/>
  <c r="AR50" i="19"/>
  <c r="AS50" i="19"/>
  <c r="AT50" i="19"/>
  <c r="AJ41" i="19"/>
  <c r="AK41" i="19"/>
  <c r="AL41" i="19"/>
  <c r="AM41" i="19"/>
  <c r="AN41" i="19"/>
  <c r="AO41" i="19"/>
  <c r="AP41" i="19"/>
  <c r="AQ41" i="19"/>
  <c r="AR41" i="19"/>
  <c r="AS41" i="19"/>
  <c r="AT41" i="19"/>
  <c r="AI41" i="19"/>
  <c r="W41" i="19"/>
  <c r="X41" i="19"/>
  <c r="Y41" i="19"/>
  <c r="Z41" i="19"/>
  <c r="AA41" i="19"/>
  <c r="AB41" i="19"/>
  <c r="AC41" i="19"/>
  <c r="AD41" i="19"/>
  <c r="AE41" i="19"/>
  <c r="AF41" i="19"/>
  <c r="AG41" i="19"/>
  <c r="V41" i="19"/>
  <c r="V38" i="19"/>
  <c r="AH38" i="19" s="1"/>
  <c r="W38" i="19"/>
  <c r="X38" i="19"/>
  <c r="Y38" i="19"/>
  <c r="Z38" i="19"/>
  <c r="AA38" i="19"/>
  <c r="AB38" i="19"/>
  <c r="AC38" i="19"/>
  <c r="AD38" i="19"/>
  <c r="AE38" i="19"/>
  <c r="AF38" i="19"/>
  <c r="AG38" i="19"/>
  <c r="AI38" i="19"/>
  <c r="AJ38" i="19"/>
  <c r="AU38" i="19" s="1"/>
  <c r="AK38" i="19"/>
  <c r="AL38" i="19"/>
  <c r="AM38" i="19"/>
  <c r="AN38" i="19"/>
  <c r="AO38" i="19"/>
  <c r="AP38" i="19"/>
  <c r="AQ38" i="19"/>
  <c r="AR38" i="19"/>
  <c r="AS38" i="19"/>
  <c r="AT38" i="19"/>
  <c r="AV38" i="19"/>
  <c r="AW38" i="19"/>
  <c r="AX38" i="19"/>
  <c r="AY38" i="19"/>
  <c r="AZ38" i="19"/>
  <c r="BH38" i="19" s="1"/>
  <c r="BA38" i="19"/>
  <c r="BB38" i="19"/>
  <c r="BC38" i="19"/>
  <c r="BD38" i="19"/>
  <c r="BE38" i="19"/>
  <c r="BF38" i="19"/>
  <c r="BG38" i="19"/>
  <c r="AW37" i="19"/>
  <c r="AX37" i="19"/>
  <c r="AY37" i="19"/>
  <c r="AZ37" i="19"/>
  <c r="BA37" i="19"/>
  <c r="BB37" i="19"/>
  <c r="BC37" i="19"/>
  <c r="BD37" i="19"/>
  <c r="BE37" i="19"/>
  <c r="BF37" i="19"/>
  <c r="BG37" i="19"/>
  <c r="AV37" i="19"/>
  <c r="AJ37" i="19"/>
  <c r="AK37" i="19"/>
  <c r="AL37" i="19"/>
  <c r="AM37" i="19"/>
  <c r="AN37" i="19"/>
  <c r="AO37" i="19"/>
  <c r="AP37" i="19"/>
  <c r="AQ37" i="19"/>
  <c r="AR37" i="19"/>
  <c r="AS37" i="19"/>
  <c r="AT37" i="19"/>
  <c r="AI37" i="19"/>
  <c r="W37" i="19"/>
  <c r="X37" i="19"/>
  <c r="Y37" i="19"/>
  <c r="Z37" i="19"/>
  <c r="AA37" i="19"/>
  <c r="AB37" i="19"/>
  <c r="AC37" i="19"/>
  <c r="AD37" i="19"/>
  <c r="AE37" i="19"/>
  <c r="AF37" i="19"/>
  <c r="AG37" i="19"/>
  <c r="V37" i="19"/>
  <c r="AI36" i="19"/>
  <c r="AU36" i="19" s="1"/>
  <c r="AJ36" i="19"/>
  <c r="AK36" i="19"/>
  <c r="AL36" i="19"/>
  <c r="AM36" i="19"/>
  <c r="AN36" i="19"/>
  <c r="AO36" i="19"/>
  <c r="AP36" i="19"/>
  <c r="AQ36" i="19"/>
  <c r="AR36" i="19"/>
  <c r="AS36" i="19"/>
  <c r="AT36" i="19"/>
  <c r="AV36" i="19"/>
  <c r="AW36" i="19"/>
  <c r="BH36" i="19" s="1"/>
  <c r="AX36" i="19"/>
  <c r="AY36" i="19"/>
  <c r="AZ36" i="19"/>
  <c r="BA36" i="19"/>
  <c r="BB36" i="19"/>
  <c r="BC36" i="19"/>
  <c r="BD36" i="19"/>
  <c r="BE36" i="19"/>
  <c r="BF36" i="19"/>
  <c r="BG36" i="19"/>
  <c r="AW35" i="19"/>
  <c r="AX35" i="19"/>
  <c r="AY35" i="19"/>
  <c r="AZ35" i="19"/>
  <c r="BA35" i="19"/>
  <c r="BB35" i="19"/>
  <c r="BC35" i="19"/>
  <c r="BD35" i="19"/>
  <c r="BE35" i="19"/>
  <c r="BF35" i="19"/>
  <c r="BG35" i="19"/>
  <c r="AV35" i="19"/>
  <c r="AJ35" i="19"/>
  <c r="AK35" i="19"/>
  <c r="AL35" i="19"/>
  <c r="AM35" i="19"/>
  <c r="AN35" i="19"/>
  <c r="AO35" i="19"/>
  <c r="AP35" i="19"/>
  <c r="AQ35" i="19"/>
  <c r="AR35" i="19"/>
  <c r="AS35" i="19"/>
  <c r="AT35" i="19"/>
  <c r="AI35" i="19"/>
  <c r="V36" i="19"/>
  <c r="W36" i="19"/>
  <c r="X36" i="19"/>
  <c r="Y36" i="19"/>
  <c r="Z36" i="19"/>
  <c r="AA36" i="19"/>
  <c r="AB36" i="19"/>
  <c r="AC36" i="19"/>
  <c r="AD36" i="19"/>
  <c r="AE36" i="19"/>
  <c r="AF36" i="19"/>
  <c r="AG36" i="19"/>
  <c r="W35" i="19"/>
  <c r="X35" i="19"/>
  <c r="Y35" i="19"/>
  <c r="Z35" i="19"/>
  <c r="AA35" i="19"/>
  <c r="AB35" i="19"/>
  <c r="AC35" i="19"/>
  <c r="AD35" i="19"/>
  <c r="AE35" i="19"/>
  <c r="AF35" i="19"/>
  <c r="AG35" i="19"/>
  <c r="V35" i="19"/>
  <c r="V30" i="19"/>
  <c r="W30" i="19"/>
  <c r="X30" i="19"/>
  <c r="Y30" i="19"/>
  <c r="Z30" i="19"/>
  <c r="AA30" i="19"/>
  <c r="AB30" i="19"/>
  <c r="AC30" i="19"/>
  <c r="AH30" i="19" s="1"/>
  <c r="AD30" i="19"/>
  <c r="AE30" i="19"/>
  <c r="AF30" i="19"/>
  <c r="AG30" i="19"/>
  <c r="AI30" i="19"/>
  <c r="AJ30" i="19"/>
  <c r="AK30" i="19"/>
  <c r="AU30" i="19" s="1"/>
  <c r="AL30" i="19"/>
  <c r="AM30" i="19"/>
  <c r="AN30" i="19"/>
  <c r="AO30" i="19"/>
  <c r="AP30" i="19"/>
  <c r="AQ30" i="19"/>
  <c r="AR30" i="19"/>
  <c r="AS30" i="19"/>
  <c r="AT30" i="19"/>
  <c r="AV30" i="19"/>
  <c r="BH30" i="19" s="1"/>
  <c r="AW30" i="19"/>
  <c r="AX30" i="19"/>
  <c r="AY30" i="19"/>
  <c r="AZ30" i="19"/>
  <c r="BA30" i="19"/>
  <c r="BB30" i="19"/>
  <c r="BC30" i="19"/>
  <c r="BD30" i="19"/>
  <c r="BE30" i="19"/>
  <c r="BF30" i="19"/>
  <c r="BG30" i="19"/>
  <c r="V31" i="19"/>
  <c r="AH31" i="19" s="1"/>
  <c r="W31" i="19"/>
  <c r="X31" i="19"/>
  <c r="Y31" i="19"/>
  <c r="Z31" i="19"/>
  <c r="AA31" i="19"/>
  <c r="AB31" i="19"/>
  <c r="AC31" i="19"/>
  <c r="AD31" i="19"/>
  <c r="AE31" i="19"/>
  <c r="AF31" i="19"/>
  <c r="AG31" i="19"/>
  <c r="AI31" i="19"/>
  <c r="AU31" i="19" s="1"/>
  <c r="AJ31" i="19"/>
  <c r="AK31" i="19"/>
  <c r="AL31" i="19"/>
  <c r="AM31" i="19"/>
  <c r="AN31" i="19"/>
  <c r="AO31" i="19"/>
  <c r="AP31" i="19"/>
  <c r="AQ31" i="19"/>
  <c r="AR31" i="19"/>
  <c r="AS31" i="19"/>
  <c r="AT31" i="19"/>
  <c r="AV31" i="19"/>
  <c r="BH31" i="19" s="1"/>
  <c r="AW31" i="19"/>
  <c r="AX31" i="19"/>
  <c r="AY31" i="19"/>
  <c r="AZ31" i="19"/>
  <c r="BA31" i="19"/>
  <c r="BB31" i="19"/>
  <c r="BC31" i="19"/>
  <c r="BD31" i="19"/>
  <c r="BE31" i="19"/>
  <c r="BF31" i="19"/>
  <c r="BG31" i="19"/>
  <c r="V32" i="19"/>
  <c r="W32" i="19"/>
  <c r="AH32" i="19" s="1"/>
  <c r="X32" i="19"/>
  <c r="Y32" i="19"/>
  <c r="Z32" i="19"/>
  <c r="AA32" i="19"/>
  <c r="AB32" i="19"/>
  <c r="AC32" i="19"/>
  <c r="AD32" i="19"/>
  <c r="AE32" i="19"/>
  <c r="AF32" i="19"/>
  <c r="AG32" i="19"/>
  <c r="AI32" i="19"/>
  <c r="AJ32" i="19"/>
  <c r="AK32" i="19"/>
  <c r="AL32" i="19"/>
  <c r="AM32" i="19"/>
  <c r="AN32" i="19"/>
  <c r="AO32" i="19"/>
  <c r="AP32" i="19"/>
  <c r="AQ32" i="19"/>
  <c r="AR32" i="19"/>
  <c r="AS32" i="19"/>
  <c r="AT32" i="19"/>
  <c r="AU32" i="19"/>
  <c r="AV32" i="19"/>
  <c r="AW32" i="19"/>
  <c r="AX32" i="19"/>
  <c r="AY32" i="19"/>
  <c r="AZ32" i="19"/>
  <c r="BA32" i="19"/>
  <c r="BB32" i="19"/>
  <c r="BC32" i="19"/>
  <c r="BH32" i="19" s="1"/>
  <c r="BD32" i="19"/>
  <c r="BE32" i="19"/>
  <c r="BF32" i="19"/>
  <c r="BG32" i="19"/>
  <c r="V33" i="19"/>
  <c r="W33" i="19"/>
  <c r="X33" i="19"/>
  <c r="AH33" i="19" s="1"/>
  <c r="Y33" i="19"/>
  <c r="Z33" i="19"/>
  <c r="AA33" i="19"/>
  <c r="AB33" i="19"/>
  <c r="AC33" i="19"/>
  <c r="AD33" i="19"/>
  <c r="AE33" i="19"/>
  <c r="AF33" i="19"/>
  <c r="AG33" i="19"/>
  <c r="AI33" i="19"/>
  <c r="AU33" i="19" s="1"/>
  <c r="AJ33" i="19"/>
  <c r="AK33" i="19"/>
  <c r="AL33" i="19"/>
  <c r="AM33" i="19"/>
  <c r="AN33" i="19"/>
  <c r="AO33" i="19"/>
  <c r="AP33" i="19"/>
  <c r="AQ33" i="19"/>
  <c r="AR33" i="19"/>
  <c r="AS33" i="19"/>
  <c r="AT33" i="19"/>
  <c r="AV33" i="19"/>
  <c r="BH33" i="19" s="1"/>
  <c r="AW33" i="19"/>
  <c r="AX33" i="19"/>
  <c r="AY33" i="19"/>
  <c r="AZ33" i="19"/>
  <c r="BA33" i="19"/>
  <c r="BB33" i="19"/>
  <c r="BC33" i="19"/>
  <c r="BD33" i="19"/>
  <c r="BE33" i="19"/>
  <c r="BF33" i="19"/>
  <c r="BG33" i="19"/>
  <c r="V34" i="19"/>
  <c r="AH34" i="19" s="1"/>
  <c r="W34" i="19"/>
  <c r="X34" i="19"/>
  <c r="Y34" i="19"/>
  <c r="Z34" i="19"/>
  <c r="AA34" i="19"/>
  <c r="AB34" i="19"/>
  <c r="AC34" i="19"/>
  <c r="AD34" i="19"/>
  <c r="AE34" i="19"/>
  <c r="AF34" i="19"/>
  <c r="AG34" i="19"/>
  <c r="AI34" i="19"/>
  <c r="AU34" i="19" s="1"/>
  <c r="AJ34" i="19"/>
  <c r="AK34" i="19"/>
  <c r="AL34" i="19"/>
  <c r="AM34" i="19"/>
  <c r="AN34" i="19"/>
  <c r="AO34" i="19"/>
  <c r="AP34" i="19"/>
  <c r="AQ34" i="19"/>
  <c r="AR34" i="19"/>
  <c r="AS34" i="19"/>
  <c r="AT34" i="19"/>
  <c r="AV34" i="19"/>
  <c r="AW34" i="19"/>
  <c r="BH34" i="19" s="1"/>
  <c r="AX34" i="19"/>
  <c r="AY34" i="19"/>
  <c r="AZ34" i="19"/>
  <c r="BA34" i="19"/>
  <c r="BB34" i="19"/>
  <c r="BC34" i="19"/>
  <c r="BD34" i="19"/>
  <c r="BE34" i="19"/>
  <c r="BF34" i="19"/>
  <c r="BG34" i="19"/>
  <c r="AW29" i="19"/>
  <c r="AX29" i="19"/>
  <c r="AY29" i="19"/>
  <c r="AZ29" i="19"/>
  <c r="BA29" i="19"/>
  <c r="BB29" i="19"/>
  <c r="BC29" i="19"/>
  <c r="BD29" i="19"/>
  <c r="BE29" i="19"/>
  <c r="BF29" i="19"/>
  <c r="BG29" i="19"/>
  <c r="AV29" i="19"/>
  <c r="AJ29" i="19"/>
  <c r="AK29" i="19"/>
  <c r="AL29" i="19"/>
  <c r="AM29" i="19"/>
  <c r="AN29" i="19"/>
  <c r="AO29" i="19"/>
  <c r="AP29" i="19"/>
  <c r="AQ29" i="19"/>
  <c r="AR29" i="19"/>
  <c r="AS29" i="19"/>
  <c r="AT29" i="19"/>
  <c r="AI29" i="19"/>
  <c r="W29" i="19"/>
  <c r="X29" i="19"/>
  <c r="Y29" i="19"/>
  <c r="Z29" i="19"/>
  <c r="AA29" i="19"/>
  <c r="AB29" i="19"/>
  <c r="AC29" i="19"/>
  <c r="AD29" i="19"/>
  <c r="AE29" i="19"/>
  <c r="AF29" i="19"/>
  <c r="AG29" i="19"/>
  <c r="V29" i="19"/>
  <c r="V18" i="19"/>
  <c r="W18" i="19"/>
  <c r="X18" i="19"/>
  <c r="Y18" i="19"/>
  <c r="Z18" i="19"/>
  <c r="AA18" i="19"/>
  <c r="AB18" i="19"/>
  <c r="AC18" i="19"/>
  <c r="AD18" i="19"/>
  <c r="AE18" i="19"/>
  <c r="AF18" i="19"/>
  <c r="AG18" i="19"/>
  <c r="AI18" i="19"/>
  <c r="AJ18" i="19"/>
  <c r="AK18" i="19"/>
  <c r="AL18" i="19"/>
  <c r="AM18" i="19"/>
  <c r="AN18" i="19"/>
  <c r="AO18" i="19"/>
  <c r="AP18" i="19"/>
  <c r="AQ18" i="19"/>
  <c r="AR18" i="19"/>
  <c r="AS18" i="19"/>
  <c r="AT18" i="19"/>
  <c r="AV18" i="19"/>
  <c r="AW18" i="19"/>
  <c r="AX18" i="19"/>
  <c r="AY18" i="19"/>
  <c r="AZ18" i="19"/>
  <c r="BA18" i="19"/>
  <c r="BB18" i="19"/>
  <c r="BC18" i="19"/>
  <c r="BD18" i="19"/>
  <c r="BE18" i="19"/>
  <c r="BF18" i="19"/>
  <c r="BG18" i="19"/>
  <c r="V19" i="19"/>
  <c r="W19" i="19"/>
  <c r="X19" i="19"/>
  <c r="Y19" i="19"/>
  <c r="Z19" i="19"/>
  <c r="AA19" i="19"/>
  <c r="AB19" i="19"/>
  <c r="AC19" i="19"/>
  <c r="AD19" i="19"/>
  <c r="AE19" i="19"/>
  <c r="AF19" i="19"/>
  <c r="AG19" i="19"/>
  <c r="AI19" i="19"/>
  <c r="AJ19" i="19"/>
  <c r="AK19" i="19"/>
  <c r="AL19" i="19"/>
  <c r="AM19" i="19"/>
  <c r="AN19" i="19"/>
  <c r="AO19" i="19"/>
  <c r="AP19" i="19"/>
  <c r="AQ19" i="19"/>
  <c r="AR19" i="19"/>
  <c r="AS19" i="19"/>
  <c r="AT19" i="19"/>
  <c r="AV19" i="19"/>
  <c r="AW19" i="19"/>
  <c r="AX19" i="19"/>
  <c r="AY19" i="19"/>
  <c r="AZ19" i="19"/>
  <c r="BA19" i="19"/>
  <c r="BB19" i="19"/>
  <c r="BC19" i="19"/>
  <c r="BD19" i="19"/>
  <c r="BE19" i="19"/>
  <c r="BF19" i="19"/>
  <c r="BG19" i="19"/>
  <c r="V20" i="19"/>
  <c r="W20" i="19"/>
  <c r="X20" i="19"/>
  <c r="Y20" i="19"/>
  <c r="Z20" i="19"/>
  <c r="AA20" i="19"/>
  <c r="AB20" i="19"/>
  <c r="AC20" i="19"/>
  <c r="AD20" i="19"/>
  <c r="AE20" i="19"/>
  <c r="AF20" i="19"/>
  <c r="AG20" i="19"/>
  <c r="AI20" i="19"/>
  <c r="AJ20" i="19"/>
  <c r="AK20" i="19"/>
  <c r="AL20" i="19"/>
  <c r="AM20" i="19"/>
  <c r="AN20" i="19"/>
  <c r="AO20" i="19"/>
  <c r="AP20" i="19"/>
  <c r="AQ20" i="19"/>
  <c r="AR20" i="19"/>
  <c r="AS20" i="19"/>
  <c r="AT20" i="19"/>
  <c r="AV20" i="19"/>
  <c r="AW20" i="19"/>
  <c r="AX20" i="19"/>
  <c r="AY20" i="19"/>
  <c r="AZ20" i="19"/>
  <c r="BA20" i="19"/>
  <c r="BB20" i="19"/>
  <c r="BC20" i="19"/>
  <c r="BD20" i="19"/>
  <c r="BE20" i="19"/>
  <c r="BF20" i="19"/>
  <c r="BG20" i="19"/>
  <c r="V21" i="19"/>
  <c r="W21" i="19"/>
  <c r="X21" i="19"/>
  <c r="Y21" i="19"/>
  <c r="Z21" i="19"/>
  <c r="AA21" i="19"/>
  <c r="AB21" i="19"/>
  <c r="AC21" i="19"/>
  <c r="AD21" i="19"/>
  <c r="AE21" i="19"/>
  <c r="AF21" i="19"/>
  <c r="AG21" i="19"/>
  <c r="AI21" i="19"/>
  <c r="AJ21" i="19"/>
  <c r="AK21" i="19"/>
  <c r="AL21" i="19"/>
  <c r="AM21" i="19"/>
  <c r="AN21" i="19"/>
  <c r="AO21" i="19"/>
  <c r="AP21" i="19"/>
  <c r="AQ21" i="19"/>
  <c r="AR21" i="19"/>
  <c r="AS21" i="19"/>
  <c r="AT21" i="19"/>
  <c r="AV21" i="19"/>
  <c r="AW21" i="19"/>
  <c r="AX21" i="19"/>
  <c r="AY21" i="19"/>
  <c r="AZ21" i="19"/>
  <c r="BA21" i="19"/>
  <c r="BB21" i="19"/>
  <c r="BC21" i="19"/>
  <c r="BD21" i="19"/>
  <c r="BE21" i="19"/>
  <c r="BF21" i="19"/>
  <c r="BG21" i="19"/>
  <c r="V22" i="19"/>
  <c r="W22" i="19"/>
  <c r="X22" i="19"/>
  <c r="Y22" i="19"/>
  <c r="Z22" i="19"/>
  <c r="AA22" i="19"/>
  <c r="AB22" i="19"/>
  <c r="AC22" i="19"/>
  <c r="AD22" i="19"/>
  <c r="AE22" i="19"/>
  <c r="AF22" i="19"/>
  <c r="AG22" i="19"/>
  <c r="AI22" i="19"/>
  <c r="AJ22" i="19"/>
  <c r="AK22" i="19"/>
  <c r="AL22" i="19"/>
  <c r="AM22" i="19"/>
  <c r="AN22" i="19"/>
  <c r="AO22" i="19"/>
  <c r="AP22" i="19"/>
  <c r="AQ22" i="19"/>
  <c r="AR22" i="19"/>
  <c r="AS22" i="19"/>
  <c r="AT22" i="19"/>
  <c r="AV22" i="19"/>
  <c r="AW22" i="19"/>
  <c r="AX22" i="19"/>
  <c r="AY22" i="19"/>
  <c r="AZ22" i="19"/>
  <c r="BA22" i="19"/>
  <c r="BB22" i="19"/>
  <c r="BC22" i="19"/>
  <c r="BD22" i="19"/>
  <c r="BE22" i="19"/>
  <c r="BF22" i="19"/>
  <c r="BG22" i="19"/>
  <c r="V23" i="19"/>
  <c r="W23" i="19"/>
  <c r="X23" i="19"/>
  <c r="Y23" i="19"/>
  <c r="Z23" i="19"/>
  <c r="AA23" i="19"/>
  <c r="AB23" i="19"/>
  <c r="AC23" i="19"/>
  <c r="AD23" i="19"/>
  <c r="AE23" i="19"/>
  <c r="AF23" i="19"/>
  <c r="AG23" i="19"/>
  <c r="AI23" i="19"/>
  <c r="AJ23" i="19"/>
  <c r="AK23" i="19"/>
  <c r="AL23" i="19"/>
  <c r="AM23" i="19"/>
  <c r="AN23" i="19"/>
  <c r="AO23" i="19"/>
  <c r="AP23" i="19"/>
  <c r="AQ23" i="19"/>
  <c r="AR23" i="19"/>
  <c r="AS23" i="19"/>
  <c r="AT23" i="19"/>
  <c r="AV23" i="19"/>
  <c r="AW23" i="19"/>
  <c r="AX23" i="19"/>
  <c r="AY23" i="19"/>
  <c r="AZ23" i="19"/>
  <c r="BA23" i="19"/>
  <c r="BB23" i="19"/>
  <c r="BC23" i="19"/>
  <c r="BD23" i="19"/>
  <c r="BE23" i="19"/>
  <c r="BF23" i="19"/>
  <c r="BG23" i="19"/>
  <c r="V24" i="19"/>
  <c r="W24" i="19"/>
  <c r="X24" i="19"/>
  <c r="Y24" i="19"/>
  <c r="Z24" i="19"/>
  <c r="AA24" i="19"/>
  <c r="AB24" i="19"/>
  <c r="AC24" i="19"/>
  <c r="AD24" i="19"/>
  <c r="AE24" i="19"/>
  <c r="AF24" i="19"/>
  <c r="AG24" i="19"/>
  <c r="AI24" i="19"/>
  <c r="AJ24" i="19"/>
  <c r="AK24" i="19"/>
  <c r="AL24" i="19"/>
  <c r="AM24" i="19"/>
  <c r="AN24" i="19"/>
  <c r="AO24" i="19"/>
  <c r="AP24" i="19"/>
  <c r="AQ24" i="19"/>
  <c r="AR24" i="19"/>
  <c r="AS24" i="19"/>
  <c r="AT24" i="19"/>
  <c r="AV24" i="19"/>
  <c r="AW24" i="19"/>
  <c r="AX24" i="19"/>
  <c r="AY24" i="19"/>
  <c r="AZ24" i="19"/>
  <c r="BA24" i="19"/>
  <c r="BB24" i="19"/>
  <c r="BC24" i="19"/>
  <c r="BD24" i="19"/>
  <c r="BE24" i="19"/>
  <c r="BF24" i="19"/>
  <c r="BG24" i="19"/>
  <c r="V25" i="19"/>
  <c r="W25" i="19"/>
  <c r="X25" i="19"/>
  <c r="Y25" i="19"/>
  <c r="Z25" i="19"/>
  <c r="AA25" i="19"/>
  <c r="AB25" i="19"/>
  <c r="AC25" i="19"/>
  <c r="AD25" i="19"/>
  <c r="AE25" i="19"/>
  <c r="AF25" i="19"/>
  <c r="AG25" i="19"/>
  <c r="AI25" i="19"/>
  <c r="AJ25" i="19"/>
  <c r="AK25" i="19"/>
  <c r="AL25" i="19"/>
  <c r="AM25" i="19"/>
  <c r="AN25" i="19"/>
  <c r="AO25" i="19"/>
  <c r="AP25" i="19"/>
  <c r="AQ25" i="19"/>
  <c r="AR25" i="19"/>
  <c r="AS25" i="19"/>
  <c r="AT25" i="19"/>
  <c r="AV25" i="19"/>
  <c r="AW25" i="19"/>
  <c r="AX25" i="19"/>
  <c r="AY25" i="19"/>
  <c r="AZ25" i="19"/>
  <c r="BA25" i="19"/>
  <c r="BB25" i="19"/>
  <c r="BC25" i="19"/>
  <c r="BD25" i="19"/>
  <c r="BE25" i="19"/>
  <c r="BF25" i="19"/>
  <c r="BG25" i="19"/>
  <c r="BH25" i="19"/>
  <c r="V26" i="19"/>
  <c r="W26" i="19"/>
  <c r="X26" i="19"/>
  <c r="Y26" i="19"/>
  <c r="Z26" i="19"/>
  <c r="AA26" i="19"/>
  <c r="AB26" i="19"/>
  <c r="AC26" i="19"/>
  <c r="AD26" i="19"/>
  <c r="AE26" i="19"/>
  <c r="AF26" i="19"/>
  <c r="AG26" i="19"/>
  <c r="AI26" i="19"/>
  <c r="AJ26" i="19"/>
  <c r="AK26" i="19"/>
  <c r="AL26" i="19"/>
  <c r="AM26" i="19"/>
  <c r="AN26" i="19"/>
  <c r="AO26" i="19"/>
  <c r="AP26" i="19"/>
  <c r="AQ26" i="19"/>
  <c r="AR26" i="19"/>
  <c r="AS26" i="19"/>
  <c r="AT26" i="19"/>
  <c r="AV26" i="19"/>
  <c r="AW26" i="19"/>
  <c r="AX26" i="19"/>
  <c r="AY26" i="19"/>
  <c r="AZ26" i="19"/>
  <c r="BA26" i="19"/>
  <c r="BB26" i="19"/>
  <c r="BC26" i="19"/>
  <c r="BD26" i="19"/>
  <c r="BE26" i="19"/>
  <c r="BF26" i="19"/>
  <c r="BG26" i="19"/>
  <c r="AW17" i="19"/>
  <c r="AX17" i="19"/>
  <c r="AY17" i="19"/>
  <c r="AZ17" i="19"/>
  <c r="BA17" i="19"/>
  <c r="BB17" i="19"/>
  <c r="BC17" i="19"/>
  <c r="BD17" i="19"/>
  <c r="BE17" i="19"/>
  <c r="BF17" i="19"/>
  <c r="BG17" i="19"/>
  <c r="AV17" i="19"/>
  <c r="AJ17" i="19"/>
  <c r="AK17" i="19"/>
  <c r="AL17" i="19"/>
  <c r="AM17" i="19"/>
  <c r="AN17" i="19"/>
  <c r="AO17" i="19"/>
  <c r="AP17" i="19"/>
  <c r="AQ17" i="19"/>
  <c r="AR17" i="19"/>
  <c r="AS17" i="19"/>
  <c r="AT17" i="19"/>
  <c r="AI17" i="19"/>
  <c r="W17" i="19"/>
  <c r="X17" i="19"/>
  <c r="Y17" i="19"/>
  <c r="Z17" i="19"/>
  <c r="AA17" i="19"/>
  <c r="AB17" i="19"/>
  <c r="AC17" i="19"/>
  <c r="AD17" i="19"/>
  <c r="AE17" i="19"/>
  <c r="AF17" i="19"/>
  <c r="AG17" i="19"/>
  <c r="V17" i="19"/>
  <c r="V8" i="19"/>
  <c r="W8" i="19"/>
  <c r="X8" i="19"/>
  <c r="Y8" i="19"/>
  <c r="Z8" i="19"/>
  <c r="AA8" i="19"/>
  <c r="AB8" i="19"/>
  <c r="AC8" i="19"/>
  <c r="AD8" i="19"/>
  <c r="AE8" i="19"/>
  <c r="AF8" i="19"/>
  <c r="AG8" i="19"/>
  <c r="AI8" i="19"/>
  <c r="AJ8" i="19"/>
  <c r="AK8" i="19"/>
  <c r="AL8" i="19"/>
  <c r="AM8" i="19"/>
  <c r="AN8" i="19"/>
  <c r="AO8" i="19"/>
  <c r="AP8" i="19"/>
  <c r="AQ8" i="19"/>
  <c r="AR8" i="19"/>
  <c r="AS8" i="19"/>
  <c r="AT8" i="19"/>
  <c r="AV8" i="19"/>
  <c r="AW8" i="19"/>
  <c r="AX8" i="19"/>
  <c r="AY8" i="19"/>
  <c r="AZ8" i="19"/>
  <c r="BA8" i="19"/>
  <c r="BB8" i="19"/>
  <c r="BC8" i="19"/>
  <c r="BD8" i="19"/>
  <c r="BE8" i="19"/>
  <c r="BF8" i="19"/>
  <c r="BG8" i="19"/>
  <c r="V9" i="19"/>
  <c r="W9" i="19"/>
  <c r="X9" i="19"/>
  <c r="Y9" i="19"/>
  <c r="Z9" i="19"/>
  <c r="AA9" i="19"/>
  <c r="AB9" i="19"/>
  <c r="AC9" i="19"/>
  <c r="AD9" i="19"/>
  <c r="AE9" i="19"/>
  <c r="AF9" i="19"/>
  <c r="AG9" i="19"/>
  <c r="AI9" i="19"/>
  <c r="AJ9" i="19"/>
  <c r="AK9" i="19"/>
  <c r="AL9" i="19"/>
  <c r="AM9" i="19"/>
  <c r="AN9" i="19"/>
  <c r="AO9" i="19"/>
  <c r="AP9" i="19"/>
  <c r="AQ9" i="19"/>
  <c r="AR9" i="19"/>
  <c r="AS9" i="19"/>
  <c r="AT9" i="19"/>
  <c r="AV9" i="19"/>
  <c r="AW9" i="19"/>
  <c r="AX9" i="19"/>
  <c r="AY9" i="19"/>
  <c r="AZ9" i="19"/>
  <c r="BA9" i="19"/>
  <c r="BB9" i="19"/>
  <c r="BC9" i="19"/>
  <c r="BD9" i="19"/>
  <c r="BE9" i="19"/>
  <c r="BF9" i="19"/>
  <c r="BG9" i="19"/>
  <c r="V10" i="19"/>
  <c r="W10" i="19"/>
  <c r="X10" i="19"/>
  <c r="Y10" i="19"/>
  <c r="Z10" i="19"/>
  <c r="AA10" i="19"/>
  <c r="AB10" i="19"/>
  <c r="AC10" i="19"/>
  <c r="AD10" i="19"/>
  <c r="AE10" i="19"/>
  <c r="AF10" i="19"/>
  <c r="AG10" i="19"/>
  <c r="AI10" i="19"/>
  <c r="AJ10" i="19"/>
  <c r="AK10" i="19"/>
  <c r="AL10" i="19"/>
  <c r="AM10" i="19"/>
  <c r="AN10" i="19"/>
  <c r="AO10" i="19"/>
  <c r="AP10" i="19"/>
  <c r="AQ10" i="19"/>
  <c r="AR10" i="19"/>
  <c r="AS10" i="19"/>
  <c r="AT10" i="19"/>
  <c r="AV10" i="19"/>
  <c r="AW10" i="19"/>
  <c r="AX10" i="19"/>
  <c r="AY10" i="19"/>
  <c r="AZ10" i="19"/>
  <c r="BA10" i="19"/>
  <c r="BB10" i="19"/>
  <c r="BC10" i="19"/>
  <c r="BD10" i="19"/>
  <c r="BE10" i="19"/>
  <c r="BF10" i="19"/>
  <c r="BG10" i="19"/>
  <c r="V11" i="19"/>
  <c r="W11" i="19"/>
  <c r="X11" i="19"/>
  <c r="Y11" i="19"/>
  <c r="Z11" i="19"/>
  <c r="AA11" i="19"/>
  <c r="AB11" i="19"/>
  <c r="AC11" i="19"/>
  <c r="AD11" i="19"/>
  <c r="AE11" i="19"/>
  <c r="AF11" i="19"/>
  <c r="AG11" i="19"/>
  <c r="AI11" i="19"/>
  <c r="AJ11" i="19"/>
  <c r="AK11" i="19"/>
  <c r="AL11" i="19"/>
  <c r="AM11" i="19"/>
  <c r="AN11" i="19"/>
  <c r="AO11" i="19"/>
  <c r="AP11" i="19"/>
  <c r="AQ11" i="19"/>
  <c r="AR11" i="19"/>
  <c r="AS11" i="19"/>
  <c r="AT11" i="19"/>
  <c r="AV11" i="19"/>
  <c r="AW11" i="19"/>
  <c r="AX11" i="19"/>
  <c r="AY11" i="19"/>
  <c r="AZ11" i="19"/>
  <c r="BA11" i="19"/>
  <c r="BB11" i="19"/>
  <c r="BC11" i="19"/>
  <c r="BD11" i="19"/>
  <c r="BE11" i="19"/>
  <c r="BF11" i="19"/>
  <c r="BG11" i="19"/>
  <c r="V12" i="19"/>
  <c r="W12" i="19"/>
  <c r="X12" i="19"/>
  <c r="Y12" i="19"/>
  <c r="Z12" i="19"/>
  <c r="AA12" i="19"/>
  <c r="AB12" i="19"/>
  <c r="AC12" i="19"/>
  <c r="AD12" i="19"/>
  <c r="AE12" i="19"/>
  <c r="AF12" i="19"/>
  <c r="AG12" i="19"/>
  <c r="AI12" i="19"/>
  <c r="AJ12" i="19"/>
  <c r="AK12" i="19"/>
  <c r="AL12" i="19"/>
  <c r="AM12" i="19"/>
  <c r="AN12" i="19"/>
  <c r="AO12" i="19"/>
  <c r="AP12" i="19"/>
  <c r="AQ12" i="19"/>
  <c r="AR12" i="19"/>
  <c r="AS12" i="19"/>
  <c r="AT12" i="19"/>
  <c r="AV12" i="19"/>
  <c r="AW12" i="19"/>
  <c r="AX12" i="19"/>
  <c r="AY12" i="19"/>
  <c r="AZ12" i="19"/>
  <c r="BA12" i="19"/>
  <c r="BB12" i="19"/>
  <c r="BC12" i="19"/>
  <c r="BD12" i="19"/>
  <c r="BE12" i="19"/>
  <c r="BF12" i="19"/>
  <c r="BG12" i="19"/>
  <c r="V13" i="19"/>
  <c r="W13" i="19"/>
  <c r="X13" i="19"/>
  <c r="Y13" i="19"/>
  <c r="Z13" i="19"/>
  <c r="AA13" i="19"/>
  <c r="AB13" i="19"/>
  <c r="AC13" i="19"/>
  <c r="AD13" i="19"/>
  <c r="AE13" i="19"/>
  <c r="AF13" i="19"/>
  <c r="AG13" i="19"/>
  <c r="AI13" i="19"/>
  <c r="AJ13" i="19"/>
  <c r="AK13" i="19"/>
  <c r="AL13" i="19"/>
  <c r="AM13" i="19"/>
  <c r="AN13" i="19"/>
  <c r="AO13" i="19"/>
  <c r="AP13" i="19"/>
  <c r="AQ13" i="19"/>
  <c r="AR13" i="19"/>
  <c r="AS13" i="19"/>
  <c r="AT13" i="19"/>
  <c r="AV13" i="19"/>
  <c r="AW13" i="19"/>
  <c r="AX13" i="19"/>
  <c r="AY13" i="19"/>
  <c r="AZ13" i="19"/>
  <c r="BA13" i="19"/>
  <c r="BB13" i="19"/>
  <c r="BC13" i="19"/>
  <c r="BD13" i="19"/>
  <c r="BE13" i="19"/>
  <c r="BF13" i="19"/>
  <c r="BG13" i="19"/>
  <c r="V14" i="19"/>
  <c r="W14" i="19"/>
  <c r="X14" i="19"/>
  <c r="Y14" i="19"/>
  <c r="Z14" i="19"/>
  <c r="AA14" i="19"/>
  <c r="AB14" i="19"/>
  <c r="AC14" i="19"/>
  <c r="AD14" i="19"/>
  <c r="AE14" i="19"/>
  <c r="AF14" i="19"/>
  <c r="AG14" i="19"/>
  <c r="AI14" i="19"/>
  <c r="AJ14" i="19"/>
  <c r="AK14" i="19"/>
  <c r="AL14" i="19"/>
  <c r="AM14" i="19"/>
  <c r="AN14" i="19"/>
  <c r="AO14" i="19"/>
  <c r="AP14" i="19"/>
  <c r="AQ14" i="19"/>
  <c r="AR14" i="19"/>
  <c r="AS14" i="19"/>
  <c r="AT14" i="19"/>
  <c r="AV14" i="19"/>
  <c r="AW14" i="19"/>
  <c r="AX14" i="19"/>
  <c r="AY14" i="19"/>
  <c r="AZ14" i="19"/>
  <c r="BA14" i="19"/>
  <c r="BB14" i="19"/>
  <c r="BC14" i="19"/>
  <c r="BD14" i="19"/>
  <c r="BE14" i="19"/>
  <c r="BF14" i="19"/>
  <c r="BG14" i="19"/>
  <c r="V15" i="19"/>
  <c r="W15" i="19"/>
  <c r="X15" i="19"/>
  <c r="Y15" i="19"/>
  <c r="Z15" i="19"/>
  <c r="AA15" i="19"/>
  <c r="AB15" i="19"/>
  <c r="AC15" i="19"/>
  <c r="AD15" i="19"/>
  <c r="AE15" i="19"/>
  <c r="AF15" i="19"/>
  <c r="AG15" i="19"/>
  <c r="AI15" i="19"/>
  <c r="AJ15" i="19"/>
  <c r="AK15" i="19"/>
  <c r="AL15" i="19"/>
  <c r="AM15" i="19"/>
  <c r="AN15" i="19"/>
  <c r="AO15" i="19"/>
  <c r="AP15" i="19"/>
  <c r="AQ15" i="19"/>
  <c r="AR15" i="19"/>
  <c r="AS15" i="19"/>
  <c r="AT15" i="19"/>
  <c r="AV15" i="19"/>
  <c r="AW15" i="19"/>
  <c r="AX15" i="19"/>
  <c r="AY15" i="19"/>
  <c r="AZ15" i="19"/>
  <c r="BA15" i="19"/>
  <c r="BB15" i="19"/>
  <c r="BC15" i="19"/>
  <c r="BD15" i="19"/>
  <c r="BE15" i="19"/>
  <c r="BF15" i="19"/>
  <c r="BG15" i="19"/>
  <c r="V16" i="19"/>
  <c r="W16" i="19"/>
  <c r="X16" i="19"/>
  <c r="Y16" i="19"/>
  <c r="Z16" i="19"/>
  <c r="AA16" i="19"/>
  <c r="AB16" i="19"/>
  <c r="AC16" i="19"/>
  <c r="AD16" i="19"/>
  <c r="AE16" i="19"/>
  <c r="AF16" i="19"/>
  <c r="AG16" i="19"/>
  <c r="AI16" i="19"/>
  <c r="AJ16" i="19"/>
  <c r="AK16" i="19"/>
  <c r="AL16" i="19"/>
  <c r="AM16" i="19"/>
  <c r="AN16" i="19"/>
  <c r="AO16" i="19"/>
  <c r="AP16" i="19"/>
  <c r="AQ16" i="19"/>
  <c r="AR16" i="19"/>
  <c r="AS16" i="19"/>
  <c r="AT16" i="19"/>
  <c r="AV16" i="19"/>
  <c r="AW16" i="19"/>
  <c r="AX16" i="19"/>
  <c r="AY16" i="19"/>
  <c r="AZ16" i="19"/>
  <c r="BA16" i="19"/>
  <c r="BB16" i="19"/>
  <c r="BC16" i="19"/>
  <c r="BD16" i="19"/>
  <c r="BE16" i="19"/>
  <c r="BF16" i="19"/>
  <c r="BG16" i="19"/>
  <c r="AW7" i="19"/>
  <c r="AX7" i="19"/>
  <c r="AY7" i="19"/>
  <c r="AZ7" i="19"/>
  <c r="BA7" i="19"/>
  <c r="BB7" i="19"/>
  <c r="BC7" i="19"/>
  <c r="BD7" i="19"/>
  <c r="BE7" i="19"/>
  <c r="BF7" i="19"/>
  <c r="BG7" i="19"/>
  <c r="AV7" i="19"/>
  <c r="AJ7" i="19"/>
  <c r="AK7" i="19"/>
  <c r="AL7" i="19"/>
  <c r="AM7" i="19"/>
  <c r="AN7" i="19"/>
  <c r="AO7" i="19"/>
  <c r="AP7" i="19"/>
  <c r="AQ7" i="19"/>
  <c r="AR7" i="19"/>
  <c r="AS7" i="19"/>
  <c r="AT7" i="19"/>
  <c r="V7" i="19"/>
  <c r="W7" i="19"/>
  <c r="X7" i="19"/>
  <c r="Y7" i="19"/>
  <c r="Z7" i="19"/>
  <c r="AA7" i="19"/>
  <c r="AB7" i="19"/>
  <c r="AC7" i="19"/>
  <c r="AD7" i="19"/>
  <c r="AE7" i="19"/>
  <c r="AF7" i="19"/>
  <c r="AG7" i="19"/>
  <c r="AI7" i="19"/>
  <c r="AH13" i="19" l="1"/>
  <c r="AU10" i="19"/>
  <c r="AH23" i="19"/>
  <c r="AU20" i="19"/>
  <c r="AU22" i="19"/>
  <c r="AH66" i="19"/>
  <c r="AH69" i="19"/>
  <c r="AU67" i="19"/>
  <c r="AU56" i="19"/>
  <c r="AH59" i="19"/>
  <c r="BH71" i="19"/>
  <c r="AU66" i="19"/>
  <c r="AH56" i="19"/>
  <c r="BH55" i="19"/>
  <c r="AH72" i="19"/>
  <c r="AU71" i="19"/>
  <c r="BH70" i="19"/>
  <c r="AU68" i="19"/>
  <c r="P65" i="20"/>
  <c r="T64" i="20"/>
  <c r="L64" i="20"/>
  <c r="AH70" i="19"/>
  <c r="AU69" i="19"/>
  <c r="BH68" i="19"/>
  <c r="AH68" i="19"/>
  <c r="O65" i="20"/>
  <c r="S64" i="20"/>
  <c r="K64" i="20"/>
  <c r="AU62" i="19"/>
  <c r="R64" i="20"/>
  <c r="M65" i="20"/>
  <c r="Q64" i="20"/>
  <c r="U69" i="20"/>
  <c r="U67" i="20"/>
  <c r="U66" i="20"/>
  <c r="AU60" i="19"/>
  <c r="BH66" i="19"/>
  <c r="N65" i="20"/>
  <c r="J64" i="20"/>
  <c r="AH57" i="19"/>
  <c r="AH61" i="19"/>
  <c r="AH55" i="19"/>
  <c r="AU54" i="19"/>
  <c r="AU72" i="19"/>
  <c r="T65" i="20"/>
  <c r="L65" i="20"/>
  <c r="P64" i="20"/>
  <c r="BH57" i="19"/>
  <c r="AH54" i="19"/>
  <c r="BH62" i="19"/>
  <c r="AU61" i="19"/>
  <c r="BH60" i="19"/>
  <c r="AH60" i="19"/>
  <c r="AU58" i="19"/>
  <c r="AU70" i="19"/>
  <c r="BH69" i="19"/>
  <c r="S65" i="20"/>
  <c r="K65" i="20"/>
  <c r="O64" i="20"/>
  <c r="U68" i="20"/>
  <c r="BH59" i="19"/>
  <c r="AH62" i="19"/>
  <c r="BH61" i="19"/>
  <c r="AU59" i="19"/>
  <c r="BH58" i="19"/>
  <c r="AH58" i="19"/>
  <c r="AU57" i="19"/>
  <c r="BH72" i="19"/>
  <c r="BH67" i="19"/>
  <c r="AH67" i="19"/>
  <c r="R65" i="20"/>
  <c r="J65" i="20"/>
  <c r="N64" i="20"/>
  <c r="I53" i="20"/>
  <c r="BH56" i="19"/>
  <c r="AU55" i="19"/>
  <c r="BH54" i="19"/>
  <c r="AH71" i="19"/>
  <c r="Q65" i="20"/>
  <c r="I65" i="20"/>
  <c r="U65" i="20" s="1"/>
  <c r="M64" i="20"/>
  <c r="U72" i="20"/>
  <c r="U71" i="20"/>
  <c r="U70" i="20"/>
  <c r="AH10" i="19"/>
  <c r="BH9" i="19"/>
  <c r="AU9" i="19"/>
  <c r="AH25" i="19"/>
  <c r="AU25" i="19"/>
  <c r="AU16" i="19"/>
  <c r="AU14" i="19"/>
  <c r="BH13" i="19"/>
  <c r="BH10" i="19"/>
  <c r="AH26" i="19"/>
  <c r="BH22" i="19"/>
  <c r="AH22" i="19"/>
  <c r="AU13" i="19"/>
  <c r="BH11" i="19"/>
  <c r="AH11" i="19"/>
  <c r="AH8" i="19"/>
  <c r="BH26" i="19"/>
  <c r="AU26" i="19"/>
  <c r="AU23" i="19"/>
  <c r="AH20" i="19"/>
  <c r="AU19" i="19"/>
  <c r="AU11" i="19"/>
  <c r="AU8" i="19"/>
  <c r="BH16" i="19"/>
  <c r="AU15" i="19"/>
  <c r="BH14" i="19"/>
  <c r="AU24" i="19"/>
  <c r="AH24" i="19"/>
  <c r="AU21" i="19"/>
  <c r="AH21" i="19"/>
  <c r="AH18" i="19"/>
  <c r="BH23" i="19"/>
  <c r="BH20" i="19"/>
  <c r="AH16" i="19"/>
  <c r="BH15" i="19"/>
  <c r="AH15" i="19"/>
  <c r="AH14" i="19"/>
  <c r="BH12" i="19"/>
  <c r="BH21" i="19"/>
  <c r="AH9" i="19"/>
  <c r="AU12" i="19"/>
  <c r="AH12" i="19"/>
  <c r="BH8" i="19"/>
  <c r="BH24" i="19"/>
  <c r="BH19" i="19"/>
  <c r="AH19" i="19"/>
  <c r="BH18" i="19"/>
  <c r="AU18" i="19"/>
  <c r="BH64" i="19"/>
  <c r="AU65" i="19"/>
  <c r="BH65" i="19"/>
  <c r="AH64" i="19"/>
  <c r="AH65" i="19"/>
  <c r="AU64" i="19"/>
  <c r="I64" i="20"/>
  <c r="U64" i="20" s="1"/>
  <c r="H41" i="19" l="1"/>
  <c r="H42" i="19"/>
  <c r="H43" i="19"/>
  <c r="H44" i="19"/>
  <c r="G30" i="20" l="1"/>
  <c r="H30" i="20"/>
  <c r="G31" i="20"/>
  <c r="G32" i="20"/>
  <c r="H32" i="20"/>
  <c r="G33" i="20"/>
  <c r="G34" i="20"/>
  <c r="H34" i="20"/>
  <c r="G35" i="20"/>
  <c r="G36" i="20"/>
  <c r="H36" i="20"/>
  <c r="G37" i="20"/>
  <c r="G38" i="20"/>
  <c r="G29" i="20"/>
  <c r="E30" i="20"/>
  <c r="F30" i="20"/>
  <c r="E31" i="20"/>
  <c r="F31" i="20"/>
  <c r="E32" i="20"/>
  <c r="F32" i="20"/>
  <c r="E33" i="20"/>
  <c r="F33" i="20"/>
  <c r="E34" i="20"/>
  <c r="F34" i="20"/>
  <c r="E35" i="20"/>
  <c r="F35" i="20"/>
  <c r="E36" i="20"/>
  <c r="F36" i="20"/>
  <c r="E37" i="20"/>
  <c r="F37" i="20"/>
  <c r="E38" i="20"/>
  <c r="F38" i="20"/>
  <c r="F29" i="20"/>
  <c r="E29" i="20"/>
  <c r="T34" i="20"/>
  <c r="S34" i="20"/>
  <c r="R34" i="20"/>
  <c r="Q34" i="20"/>
  <c r="P34" i="20"/>
  <c r="O34" i="20"/>
  <c r="N34" i="20"/>
  <c r="M34" i="20"/>
  <c r="L34" i="20"/>
  <c r="K34" i="20"/>
  <c r="J34" i="20"/>
  <c r="I34" i="20"/>
  <c r="U34" i="20" s="1"/>
  <c r="T33" i="20"/>
  <c r="S33" i="20"/>
  <c r="R33" i="20"/>
  <c r="Q33" i="20"/>
  <c r="P33" i="20"/>
  <c r="O33" i="20"/>
  <c r="N33" i="20"/>
  <c r="M33" i="20"/>
  <c r="L33" i="20"/>
  <c r="K33" i="20"/>
  <c r="J33" i="20"/>
  <c r="I33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U32" i="20" s="1"/>
  <c r="T26" i="20"/>
  <c r="S26" i="20"/>
  <c r="R26" i="20"/>
  <c r="Q26" i="20"/>
  <c r="P26" i="20"/>
  <c r="O26" i="20"/>
  <c r="N26" i="20"/>
  <c r="M26" i="20"/>
  <c r="L26" i="20"/>
  <c r="K26" i="20"/>
  <c r="J26" i="20"/>
  <c r="I26" i="20"/>
  <c r="T25" i="20"/>
  <c r="S25" i="20"/>
  <c r="R25" i="20"/>
  <c r="Q25" i="20"/>
  <c r="P25" i="20"/>
  <c r="O25" i="20"/>
  <c r="N25" i="20"/>
  <c r="M25" i="20"/>
  <c r="L25" i="20"/>
  <c r="K25" i="20"/>
  <c r="J25" i="20"/>
  <c r="I25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T23" i="20"/>
  <c r="S23" i="20"/>
  <c r="R23" i="20"/>
  <c r="Q23" i="20"/>
  <c r="P23" i="20"/>
  <c r="O23" i="20"/>
  <c r="N23" i="20"/>
  <c r="M23" i="20"/>
  <c r="L23" i="20"/>
  <c r="K23" i="20"/>
  <c r="J23" i="20"/>
  <c r="I23" i="20"/>
  <c r="T22" i="20"/>
  <c r="S22" i="20"/>
  <c r="R22" i="20"/>
  <c r="Q22" i="20"/>
  <c r="P22" i="20"/>
  <c r="O22" i="20"/>
  <c r="N22" i="20"/>
  <c r="M22" i="20"/>
  <c r="L22" i="20"/>
  <c r="K22" i="20"/>
  <c r="J22" i="20"/>
  <c r="I22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T20" i="20"/>
  <c r="S20" i="20"/>
  <c r="R20" i="20"/>
  <c r="Q20" i="20"/>
  <c r="P20" i="20"/>
  <c r="O20" i="20"/>
  <c r="N20" i="20"/>
  <c r="M20" i="20"/>
  <c r="L20" i="20"/>
  <c r="K20" i="20"/>
  <c r="J20" i="20"/>
  <c r="I20" i="20"/>
  <c r="P19" i="20"/>
  <c r="O19" i="20"/>
  <c r="N19" i="20"/>
  <c r="M19" i="20"/>
  <c r="L19" i="20"/>
  <c r="K19" i="20"/>
  <c r="J19" i="20"/>
  <c r="I19" i="20"/>
  <c r="BH42" i="19"/>
  <c r="BH43" i="19"/>
  <c r="U30" i="19"/>
  <c r="U32" i="19"/>
  <c r="U33" i="19"/>
  <c r="U34" i="19"/>
  <c r="U29" i="19"/>
  <c r="H133" i="13"/>
  <c r="H132" i="13"/>
  <c r="G133" i="13"/>
  <c r="G132" i="13"/>
  <c r="H131" i="13"/>
  <c r="G131" i="13"/>
  <c r="H130" i="13"/>
  <c r="G130" i="13"/>
  <c r="H129" i="13"/>
  <c r="H119" i="13"/>
  <c r="H120" i="13"/>
  <c r="H121" i="13"/>
  <c r="H122" i="13"/>
  <c r="H123" i="13"/>
  <c r="H124" i="13"/>
  <c r="H125" i="13"/>
  <c r="H126" i="13"/>
  <c r="H127" i="13"/>
  <c r="H128" i="13"/>
  <c r="H108" i="13"/>
  <c r="H109" i="13"/>
  <c r="H110" i="13"/>
  <c r="H111" i="13"/>
  <c r="H112" i="13"/>
  <c r="H113" i="13"/>
  <c r="H114" i="13"/>
  <c r="H115" i="13"/>
  <c r="H116" i="13"/>
  <c r="H117" i="13"/>
  <c r="H118" i="13"/>
  <c r="G129" i="13"/>
  <c r="G121" i="13"/>
  <c r="G122" i="13"/>
  <c r="G123" i="13"/>
  <c r="G124" i="13"/>
  <c r="G125" i="13"/>
  <c r="G126" i="13"/>
  <c r="G127" i="13"/>
  <c r="G128" i="13"/>
  <c r="G120" i="13"/>
  <c r="L131" i="13"/>
  <c r="F131" i="13" s="1"/>
  <c r="L130" i="13"/>
  <c r="F130" i="13" s="1"/>
  <c r="G119" i="13"/>
  <c r="G109" i="13"/>
  <c r="G110" i="13"/>
  <c r="G111" i="13"/>
  <c r="G112" i="13"/>
  <c r="G113" i="13"/>
  <c r="G114" i="13"/>
  <c r="G115" i="13"/>
  <c r="G116" i="13"/>
  <c r="G117" i="13"/>
  <c r="G118" i="13"/>
  <c r="G108" i="13"/>
  <c r="H30" i="19"/>
  <c r="H31" i="19"/>
  <c r="H31" i="20" s="1"/>
  <c r="H32" i="19"/>
  <c r="H33" i="19"/>
  <c r="H33" i="20" s="1"/>
  <c r="H34" i="19"/>
  <c r="H35" i="19"/>
  <c r="H35" i="20" s="1"/>
  <c r="H36" i="19"/>
  <c r="H37" i="19"/>
  <c r="H37" i="20" s="1"/>
  <c r="H38" i="19"/>
  <c r="H38" i="20" s="1"/>
  <c r="H29" i="19"/>
  <c r="H29" i="20" s="1"/>
  <c r="U33" i="20" l="1"/>
  <c r="U21" i="20"/>
  <c r="U23" i="20"/>
  <c r="U25" i="20"/>
  <c r="U20" i="20"/>
  <c r="U22" i="20"/>
  <c r="U24" i="20"/>
  <c r="U26" i="20"/>
  <c r="AU29" i="19" l="1"/>
  <c r="BH29" i="19"/>
  <c r="K35" i="20"/>
  <c r="K37" i="20"/>
  <c r="J36" i="20"/>
  <c r="U31" i="19"/>
  <c r="T35" i="20"/>
  <c r="S35" i="20"/>
  <c r="M35" i="20"/>
  <c r="R35" i="20"/>
  <c r="N35" i="20"/>
  <c r="J35" i="20"/>
  <c r="S37" i="20"/>
  <c r="R36" i="20" l="1"/>
  <c r="I35" i="20"/>
  <c r="P36" i="20"/>
  <c r="U35" i="19"/>
  <c r="BH35" i="19"/>
  <c r="S36" i="20"/>
  <c r="P35" i="20"/>
  <c r="N37" i="20"/>
  <c r="L35" i="20"/>
  <c r="AU35" i="19"/>
  <c r="J37" i="20"/>
  <c r="S38" i="20"/>
  <c r="N36" i="20"/>
  <c r="K36" i="20"/>
  <c r="R37" i="20"/>
  <c r="AH35" i="19"/>
  <c r="O35" i="20"/>
  <c r="T36" i="20"/>
  <c r="L36" i="20"/>
  <c r="U36" i="19"/>
  <c r="O37" i="20"/>
  <c r="K38" i="20"/>
  <c r="P37" i="20" l="1"/>
  <c r="L37" i="20"/>
  <c r="Q36" i="20"/>
  <c r="T37" i="20"/>
  <c r="M36" i="20"/>
  <c r="AH37" i="19"/>
  <c r="U37" i="19"/>
  <c r="BH37" i="19"/>
  <c r="Q35" i="20"/>
  <c r="U35" i="20" s="1"/>
  <c r="AH36" i="19"/>
  <c r="J38" i="20"/>
  <c r="AU37" i="19"/>
  <c r="M37" i="20"/>
  <c r="O36" i="20"/>
  <c r="N38" i="20"/>
  <c r="R38" i="20"/>
  <c r="I36" i="20"/>
  <c r="I37" i="20"/>
  <c r="P38" i="20"/>
  <c r="U38" i="19"/>
  <c r="T38" i="20"/>
  <c r="M38" i="20"/>
  <c r="O38" i="20"/>
  <c r="U36" i="20" l="1"/>
  <c r="L38" i="20"/>
  <c r="Q37" i="20"/>
  <c r="U37" i="20" s="1"/>
  <c r="I38" i="20"/>
  <c r="U38" i="20" s="1"/>
  <c r="Q38" i="20"/>
  <c r="L108" i="13" l="1"/>
  <c r="F108" i="13" s="1"/>
  <c r="L109" i="13"/>
  <c r="F109" i="13" s="1"/>
  <c r="L110" i="13"/>
  <c r="F110" i="13" s="1"/>
  <c r="L111" i="13"/>
  <c r="F111" i="13" s="1"/>
  <c r="L112" i="13"/>
  <c r="F112" i="13" s="1"/>
  <c r="L113" i="13"/>
  <c r="F113" i="13" s="1"/>
  <c r="L114" i="13"/>
  <c r="F114" i="13" s="1"/>
  <c r="L115" i="13"/>
  <c r="F115" i="13" s="1"/>
  <c r="L117" i="13"/>
  <c r="F117" i="13" s="1"/>
  <c r="L118" i="13"/>
  <c r="F118" i="13" s="1"/>
  <c r="L119" i="13"/>
  <c r="F119" i="13" s="1"/>
  <c r="L120" i="13"/>
  <c r="F120" i="13" s="1"/>
  <c r="L121" i="13"/>
  <c r="F121" i="13" s="1"/>
  <c r="L122" i="13"/>
  <c r="F122" i="13" s="1"/>
  <c r="L123" i="13"/>
  <c r="F123" i="13" s="1"/>
  <c r="L124" i="13"/>
  <c r="F124" i="13" s="1"/>
  <c r="L125" i="13"/>
  <c r="F125" i="13" s="1"/>
  <c r="L126" i="13"/>
  <c r="F126" i="13" s="1"/>
  <c r="L129" i="13"/>
  <c r="F129" i="13" s="1"/>
  <c r="L127" i="13"/>
  <c r="F127" i="13" s="1"/>
  <c r="L128" i="13"/>
  <c r="F128" i="13" s="1"/>
  <c r="L116" i="13"/>
  <c r="F116" i="13" s="1"/>
  <c r="E10" i="20"/>
  <c r="N31" i="20" l="1"/>
  <c r="J31" i="20"/>
  <c r="P31" i="20"/>
  <c r="O31" i="20"/>
  <c r="S31" i="20"/>
  <c r="K31" i="20"/>
  <c r="T31" i="20"/>
  <c r="L31" i="20"/>
  <c r="M31" i="20"/>
  <c r="R31" i="20"/>
  <c r="Q31" i="20"/>
  <c r="S29" i="20"/>
  <c r="K29" i="20"/>
  <c r="R29" i="20"/>
  <c r="J29" i="20"/>
  <c r="I29" i="20"/>
  <c r="Q29" i="20"/>
  <c r="P29" i="20"/>
  <c r="T29" i="20"/>
  <c r="O29" i="20"/>
  <c r="N29" i="20"/>
  <c r="M29" i="20"/>
  <c r="P30" i="20"/>
  <c r="R30" i="20"/>
  <c r="N30" i="20"/>
  <c r="M30" i="20"/>
  <c r="S30" i="20"/>
  <c r="L30" i="20"/>
  <c r="K30" i="20"/>
  <c r="J30" i="20"/>
  <c r="T30" i="20"/>
  <c r="Q30" i="20"/>
  <c r="O30" i="20"/>
  <c r="H55" i="19"/>
  <c r="H55" i="20" s="1"/>
  <c r="H56" i="19"/>
  <c r="H57" i="19"/>
  <c r="H58" i="19"/>
  <c r="H59" i="19"/>
  <c r="H60" i="19"/>
  <c r="H61" i="19"/>
  <c r="H62" i="19"/>
  <c r="H64" i="19"/>
  <c r="H64" i="20" s="1"/>
  <c r="H65" i="19"/>
  <c r="H65" i="20" s="1"/>
  <c r="H66" i="19"/>
  <c r="H66" i="20" s="1"/>
  <c r="H67" i="19"/>
  <c r="H67" i="20" s="1"/>
  <c r="H68" i="19"/>
  <c r="H68" i="20" s="1"/>
  <c r="H69" i="19"/>
  <c r="H69" i="20" s="1"/>
  <c r="H70" i="19"/>
  <c r="H70" i="20" s="1"/>
  <c r="H71" i="19"/>
  <c r="H72" i="19"/>
  <c r="H18" i="19"/>
  <c r="H18" i="20" s="1"/>
  <c r="H19" i="19"/>
  <c r="H19" i="20" s="1"/>
  <c r="H20" i="19"/>
  <c r="H20" i="20" s="1"/>
  <c r="H21" i="19"/>
  <c r="H21" i="20" s="1"/>
  <c r="H22" i="19"/>
  <c r="H23" i="19"/>
  <c r="H24" i="19"/>
  <c r="H25" i="19"/>
  <c r="H26" i="19"/>
  <c r="H10" i="19"/>
  <c r="H11" i="19"/>
  <c r="H11" i="20" s="1"/>
  <c r="H12" i="19"/>
  <c r="H12" i="20" s="1"/>
  <c r="H13" i="19"/>
  <c r="H13" i="20" s="1"/>
  <c r="H14" i="19"/>
  <c r="H14" i="20" s="1"/>
  <c r="H15" i="19"/>
  <c r="H16" i="19"/>
  <c r="I57" i="20"/>
  <c r="J57" i="20"/>
  <c r="K57" i="20"/>
  <c r="L57" i="20"/>
  <c r="M57" i="20"/>
  <c r="N57" i="20"/>
  <c r="O57" i="20"/>
  <c r="P57" i="20"/>
  <c r="Q57" i="20"/>
  <c r="R57" i="20"/>
  <c r="S57" i="20"/>
  <c r="T57" i="20"/>
  <c r="I58" i="20"/>
  <c r="J58" i="20"/>
  <c r="K58" i="20"/>
  <c r="L58" i="20"/>
  <c r="M58" i="20"/>
  <c r="N58" i="20"/>
  <c r="O58" i="20"/>
  <c r="P58" i="20"/>
  <c r="Q58" i="20"/>
  <c r="R58" i="20"/>
  <c r="S58" i="20"/>
  <c r="T58" i="20"/>
  <c r="I59" i="20"/>
  <c r="J59" i="20"/>
  <c r="K59" i="20"/>
  <c r="L59" i="20"/>
  <c r="M59" i="20"/>
  <c r="N59" i="20"/>
  <c r="O59" i="20"/>
  <c r="P59" i="20"/>
  <c r="Q59" i="20"/>
  <c r="R59" i="20"/>
  <c r="S59" i="20"/>
  <c r="T59" i="20"/>
  <c r="I60" i="20"/>
  <c r="J60" i="20"/>
  <c r="K60" i="20"/>
  <c r="L60" i="20"/>
  <c r="M60" i="20"/>
  <c r="N60" i="20"/>
  <c r="O60" i="20"/>
  <c r="P60" i="20"/>
  <c r="Q60" i="20"/>
  <c r="R60" i="20"/>
  <c r="S60" i="20"/>
  <c r="T60" i="20"/>
  <c r="I61" i="20"/>
  <c r="J61" i="20"/>
  <c r="K61" i="20"/>
  <c r="L61" i="20"/>
  <c r="M61" i="20"/>
  <c r="N61" i="20"/>
  <c r="O61" i="20"/>
  <c r="P61" i="20"/>
  <c r="Q61" i="20"/>
  <c r="R61" i="20"/>
  <c r="S61" i="20"/>
  <c r="T61" i="20"/>
  <c r="I62" i="20"/>
  <c r="J62" i="20"/>
  <c r="K62" i="20"/>
  <c r="L62" i="20"/>
  <c r="M62" i="20"/>
  <c r="N62" i="20"/>
  <c r="O62" i="20"/>
  <c r="P62" i="20"/>
  <c r="Q62" i="20"/>
  <c r="R62" i="20"/>
  <c r="S62" i="20"/>
  <c r="T62" i="20"/>
  <c r="I44" i="20"/>
  <c r="J44" i="20"/>
  <c r="K44" i="20"/>
  <c r="L44" i="20"/>
  <c r="M44" i="20"/>
  <c r="N44" i="20"/>
  <c r="O44" i="20"/>
  <c r="P44" i="20"/>
  <c r="Q44" i="20"/>
  <c r="R44" i="20"/>
  <c r="S44" i="20"/>
  <c r="T44" i="20"/>
  <c r="I45" i="20"/>
  <c r="J45" i="20"/>
  <c r="K45" i="20"/>
  <c r="L45" i="20"/>
  <c r="M45" i="20"/>
  <c r="N45" i="20"/>
  <c r="O45" i="20"/>
  <c r="P45" i="20"/>
  <c r="Q45" i="20"/>
  <c r="R45" i="20"/>
  <c r="S45" i="20"/>
  <c r="T45" i="20"/>
  <c r="I46" i="20"/>
  <c r="J46" i="20"/>
  <c r="K46" i="20"/>
  <c r="L46" i="20"/>
  <c r="M46" i="20"/>
  <c r="N46" i="20"/>
  <c r="O46" i="20"/>
  <c r="P46" i="20"/>
  <c r="Q46" i="20"/>
  <c r="R46" i="20"/>
  <c r="S46" i="20"/>
  <c r="T46" i="20"/>
  <c r="I47" i="20"/>
  <c r="J47" i="20"/>
  <c r="K47" i="20"/>
  <c r="L47" i="20"/>
  <c r="M47" i="20"/>
  <c r="N47" i="20"/>
  <c r="O47" i="20"/>
  <c r="P47" i="20"/>
  <c r="Q47" i="20"/>
  <c r="R47" i="20"/>
  <c r="S47" i="20"/>
  <c r="T47" i="20"/>
  <c r="I48" i="20"/>
  <c r="J48" i="20"/>
  <c r="K48" i="20"/>
  <c r="L48" i="20"/>
  <c r="M48" i="20"/>
  <c r="N48" i="20"/>
  <c r="O48" i="20"/>
  <c r="P48" i="20"/>
  <c r="Q48" i="20"/>
  <c r="R48" i="20"/>
  <c r="S48" i="20"/>
  <c r="T48" i="20"/>
  <c r="I49" i="20"/>
  <c r="J49" i="20"/>
  <c r="K49" i="20"/>
  <c r="L49" i="20"/>
  <c r="M49" i="20"/>
  <c r="N49" i="20"/>
  <c r="O49" i="20"/>
  <c r="P49" i="20"/>
  <c r="Q49" i="20"/>
  <c r="R49" i="20"/>
  <c r="S49" i="20"/>
  <c r="T49" i="20"/>
  <c r="I50" i="20"/>
  <c r="J50" i="20"/>
  <c r="K50" i="20"/>
  <c r="L50" i="20"/>
  <c r="M50" i="20"/>
  <c r="N50" i="20"/>
  <c r="O50" i="20"/>
  <c r="P50" i="20"/>
  <c r="Q50" i="20"/>
  <c r="R50" i="20"/>
  <c r="S50" i="20"/>
  <c r="T50" i="20"/>
  <c r="I11" i="20"/>
  <c r="J11" i="20"/>
  <c r="K11" i="20"/>
  <c r="L11" i="20"/>
  <c r="M11" i="20"/>
  <c r="N11" i="20"/>
  <c r="O11" i="20"/>
  <c r="P11" i="20"/>
  <c r="Q11" i="20"/>
  <c r="R11" i="20"/>
  <c r="S11" i="20"/>
  <c r="T11" i="20"/>
  <c r="I12" i="20"/>
  <c r="J12" i="20"/>
  <c r="K12" i="20"/>
  <c r="L12" i="20"/>
  <c r="M12" i="20"/>
  <c r="N12" i="20"/>
  <c r="O12" i="20"/>
  <c r="P12" i="20"/>
  <c r="Q12" i="20"/>
  <c r="R12" i="20"/>
  <c r="S12" i="20"/>
  <c r="T12" i="20"/>
  <c r="I13" i="20"/>
  <c r="J13" i="20"/>
  <c r="K13" i="20"/>
  <c r="L13" i="20"/>
  <c r="M13" i="20"/>
  <c r="N13" i="20"/>
  <c r="O13" i="20"/>
  <c r="P13" i="20"/>
  <c r="Q13" i="20"/>
  <c r="R13" i="20"/>
  <c r="S13" i="20"/>
  <c r="T13" i="20"/>
  <c r="I14" i="20"/>
  <c r="J14" i="20"/>
  <c r="K14" i="20"/>
  <c r="L14" i="20"/>
  <c r="M14" i="20"/>
  <c r="N14" i="20"/>
  <c r="O14" i="20"/>
  <c r="P14" i="20"/>
  <c r="Q14" i="20"/>
  <c r="R14" i="20"/>
  <c r="S14" i="20"/>
  <c r="T14" i="20"/>
  <c r="I15" i="20"/>
  <c r="J15" i="20"/>
  <c r="K15" i="20"/>
  <c r="L15" i="20"/>
  <c r="M15" i="20"/>
  <c r="N15" i="20"/>
  <c r="O15" i="20"/>
  <c r="P15" i="20"/>
  <c r="Q15" i="20"/>
  <c r="R15" i="20"/>
  <c r="S15" i="20"/>
  <c r="T15" i="20"/>
  <c r="I16" i="20"/>
  <c r="J16" i="20"/>
  <c r="K16" i="20"/>
  <c r="L16" i="20"/>
  <c r="M16" i="20"/>
  <c r="N16" i="20"/>
  <c r="O16" i="20"/>
  <c r="P16" i="20"/>
  <c r="Q16" i="20"/>
  <c r="R16" i="20"/>
  <c r="S16" i="20"/>
  <c r="T16" i="20"/>
  <c r="H42" i="20"/>
  <c r="H43" i="20"/>
  <c r="H44" i="20"/>
  <c r="E64" i="20"/>
  <c r="F64" i="20"/>
  <c r="G64" i="20"/>
  <c r="E65" i="20"/>
  <c r="F65" i="20"/>
  <c r="G65" i="20"/>
  <c r="E66" i="20"/>
  <c r="F66" i="20"/>
  <c r="G66" i="20"/>
  <c r="E67" i="20"/>
  <c r="F67" i="20"/>
  <c r="G67" i="20"/>
  <c r="E68" i="20"/>
  <c r="F68" i="20"/>
  <c r="G68" i="20"/>
  <c r="E69" i="20"/>
  <c r="F69" i="20"/>
  <c r="G69" i="20"/>
  <c r="E70" i="20"/>
  <c r="F70" i="20"/>
  <c r="G70" i="20"/>
  <c r="E71" i="20"/>
  <c r="F71" i="20"/>
  <c r="G71" i="20"/>
  <c r="E72" i="20"/>
  <c r="F72" i="20"/>
  <c r="G72" i="20"/>
  <c r="G63" i="20"/>
  <c r="F63" i="20"/>
  <c r="E63" i="20"/>
  <c r="G62" i="20"/>
  <c r="F62" i="20"/>
  <c r="E62" i="20"/>
  <c r="G61" i="20"/>
  <c r="F61" i="20"/>
  <c r="E61" i="20"/>
  <c r="G60" i="20"/>
  <c r="F60" i="20"/>
  <c r="E60" i="20"/>
  <c r="G59" i="20"/>
  <c r="F59" i="20"/>
  <c r="E59" i="20"/>
  <c r="G58" i="20"/>
  <c r="F58" i="20"/>
  <c r="E58" i="20"/>
  <c r="G57" i="20"/>
  <c r="F57" i="20"/>
  <c r="E57" i="20"/>
  <c r="G56" i="20"/>
  <c r="F56" i="20"/>
  <c r="E56" i="20"/>
  <c r="G55" i="20"/>
  <c r="F55" i="20"/>
  <c r="E55" i="20"/>
  <c r="G54" i="20"/>
  <c r="F54" i="20"/>
  <c r="E54" i="20"/>
  <c r="G53" i="20"/>
  <c r="F53" i="20"/>
  <c r="E53" i="20"/>
  <c r="E42" i="20"/>
  <c r="F42" i="20"/>
  <c r="G42" i="20"/>
  <c r="E43" i="20"/>
  <c r="F43" i="20"/>
  <c r="G43" i="20"/>
  <c r="E44" i="20"/>
  <c r="F44" i="20"/>
  <c r="G44" i="20"/>
  <c r="E45" i="20"/>
  <c r="F45" i="20"/>
  <c r="G45" i="20"/>
  <c r="E46" i="20"/>
  <c r="F46" i="20"/>
  <c r="G46" i="20"/>
  <c r="E47" i="20"/>
  <c r="F47" i="20"/>
  <c r="G47" i="20"/>
  <c r="E48" i="20"/>
  <c r="F48" i="20"/>
  <c r="G48" i="20"/>
  <c r="E49" i="20"/>
  <c r="F49" i="20"/>
  <c r="G49" i="20"/>
  <c r="E50" i="20"/>
  <c r="F50" i="20"/>
  <c r="G50" i="20"/>
  <c r="F41" i="20"/>
  <c r="G41" i="20"/>
  <c r="E41" i="20"/>
  <c r="E8" i="20"/>
  <c r="F8" i="20"/>
  <c r="G8" i="20"/>
  <c r="E9" i="20"/>
  <c r="F9" i="20"/>
  <c r="G9" i="20"/>
  <c r="F10" i="20"/>
  <c r="G10" i="20"/>
  <c r="E11" i="20"/>
  <c r="F11" i="20"/>
  <c r="G11" i="20"/>
  <c r="E12" i="20"/>
  <c r="F12" i="20"/>
  <c r="G12" i="20"/>
  <c r="E13" i="20"/>
  <c r="F13" i="20"/>
  <c r="G13" i="20"/>
  <c r="E14" i="20"/>
  <c r="F14" i="20"/>
  <c r="G14" i="20"/>
  <c r="E15" i="20"/>
  <c r="F15" i="20"/>
  <c r="G15" i="20"/>
  <c r="E16" i="20"/>
  <c r="F16" i="20"/>
  <c r="G16" i="20"/>
  <c r="E17" i="20"/>
  <c r="F17" i="20"/>
  <c r="G17" i="20"/>
  <c r="E18" i="20"/>
  <c r="F18" i="20"/>
  <c r="G18" i="20"/>
  <c r="E19" i="20"/>
  <c r="F19" i="20"/>
  <c r="G19" i="20"/>
  <c r="E20" i="20"/>
  <c r="F20" i="20"/>
  <c r="G20" i="20"/>
  <c r="E21" i="20"/>
  <c r="F21" i="20"/>
  <c r="G21" i="20"/>
  <c r="E22" i="20"/>
  <c r="F22" i="20"/>
  <c r="G22" i="20"/>
  <c r="H22" i="20"/>
  <c r="E23" i="20"/>
  <c r="F23" i="20"/>
  <c r="G23" i="20"/>
  <c r="E24" i="20"/>
  <c r="F24" i="20"/>
  <c r="G24" i="20"/>
  <c r="E25" i="20"/>
  <c r="F25" i="20"/>
  <c r="G25" i="20"/>
  <c r="E26" i="20"/>
  <c r="F26" i="20"/>
  <c r="G26" i="20"/>
  <c r="F7" i="20"/>
  <c r="G7" i="20"/>
  <c r="E7" i="20"/>
  <c r="U57" i="19"/>
  <c r="U58" i="19"/>
  <c r="U59" i="19"/>
  <c r="U60" i="19"/>
  <c r="U61" i="19"/>
  <c r="U62" i="19"/>
  <c r="U64" i="19"/>
  <c r="U65" i="19"/>
  <c r="U66" i="19"/>
  <c r="U67" i="19"/>
  <c r="U68" i="19"/>
  <c r="U69" i="19"/>
  <c r="U70" i="19"/>
  <c r="U71" i="19"/>
  <c r="U72" i="19"/>
  <c r="U42" i="19"/>
  <c r="U43" i="19"/>
  <c r="U44" i="19"/>
  <c r="U45" i="19"/>
  <c r="U46" i="19"/>
  <c r="U47" i="19"/>
  <c r="U48" i="19"/>
  <c r="U49" i="19"/>
  <c r="U50" i="19"/>
  <c r="U11" i="19"/>
  <c r="U12" i="19"/>
  <c r="U13" i="19"/>
  <c r="U14" i="19"/>
  <c r="U15" i="19"/>
  <c r="U16" i="19"/>
  <c r="U17" i="19"/>
  <c r="U20" i="19"/>
  <c r="U21" i="19"/>
  <c r="U22" i="19"/>
  <c r="U23" i="19"/>
  <c r="U53" i="19"/>
  <c r="H53" i="19"/>
  <c r="H53" i="20" s="1"/>
  <c r="H54" i="19"/>
  <c r="H54" i="20" s="1"/>
  <c r="BH44" i="19"/>
  <c r="BH45" i="19"/>
  <c r="BH46" i="19"/>
  <c r="BH47" i="19"/>
  <c r="BH48" i="19"/>
  <c r="BH49" i="19"/>
  <c r="BH50" i="19"/>
  <c r="BH41" i="19"/>
  <c r="S41" i="20"/>
  <c r="O41" i="20"/>
  <c r="K41" i="20"/>
  <c r="I41" i="20"/>
  <c r="U41" i="19"/>
  <c r="H45" i="19"/>
  <c r="H45" i="20" s="1"/>
  <c r="H46" i="19"/>
  <c r="H46" i="20" s="1"/>
  <c r="H47" i="19"/>
  <c r="H47" i="20" s="1"/>
  <c r="H48" i="19"/>
  <c r="H48" i="20" s="1"/>
  <c r="H49" i="19"/>
  <c r="H49" i="20" s="1"/>
  <c r="H50" i="19"/>
  <c r="H50" i="20" s="1"/>
  <c r="U61" i="20" l="1"/>
  <c r="U59" i="20"/>
  <c r="U62" i="20"/>
  <c r="U60" i="20"/>
  <c r="U58" i="20"/>
  <c r="U57" i="20"/>
  <c r="U50" i="20"/>
  <c r="U48" i="20"/>
  <c r="U46" i="20"/>
  <c r="U44" i="20"/>
  <c r="U49" i="20"/>
  <c r="U47" i="20"/>
  <c r="U45" i="20"/>
  <c r="U13" i="20"/>
  <c r="U11" i="20"/>
  <c r="U16" i="20"/>
  <c r="U14" i="20"/>
  <c r="U12" i="20"/>
  <c r="U15" i="20"/>
  <c r="AH29" i="19"/>
  <c r="L29" i="20"/>
  <c r="U29" i="20" s="1"/>
  <c r="I31" i="20"/>
  <c r="U31" i="20" s="1"/>
  <c r="I30" i="20"/>
  <c r="U30" i="20" s="1"/>
  <c r="P18" i="20"/>
  <c r="Q43" i="20"/>
  <c r="T54" i="20"/>
  <c r="L54" i="20"/>
  <c r="S54" i="20"/>
  <c r="R54" i="20"/>
  <c r="S43" i="20"/>
  <c r="K43" i="20"/>
  <c r="I43" i="20"/>
  <c r="P43" i="20"/>
  <c r="N43" i="20"/>
  <c r="R18" i="20"/>
  <c r="O43" i="20"/>
  <c r="M43" i="20"/>
  <c r="T43" i="20"/>
  <c r="L43" i="20"/>
  <c r="R43" i="20"/>
  <c r="J43" i="20"/>
  <c r="P41" i="20"/>
  <c r="M41" i="20"/>
  <c r="N41" i="20"/>
  <c r="J41" i="20"/>
  <c r="M53" i="20"/>
  <c r="Q53" i="20"/>
  <c r="R41" i="20"/>
  <c r="L41" i="20"/>
  <c r="T41" i="20"/>
  <c r="R42" i="20"/>
  <c r="K53" i="20"/>
  <c r="S53" i="20"/>
  <c r="O53" i="20"/>
  <c r="N53" i="20"/>
  <c r="P54" i="20"/>
  <c r="T53" i="20"/>
  <c r="L53" i="20"/>
  <c r="R53" i="20"/>
  <c r="J53" i="20"/>
  <c r="U54" i="19"/>
  <c r="Q41" i="20"/>
  <c r="J54" i="20"/>
  <c r="P53" i="20"/>
  <c r="J42" i="20"/>
  <c r="T42" i="20"/>
  <c r="Q42" i="20"/>
  <c r="I42" i="20"/>
  <c r="P42" i="20"/>
  <c r="O42" i="20"/>
  <c r="N42" i="20"/>
  <c r="M42" i="20"/>
  <c r="L42" i="20"/>
  <c r="S42" i="20"/>
  <c r="K42" i="20"/>
  <c r="U63" i="19"/>
  <c r="K54" i="20"/>
  <c r="Q54" i="20"/>
  <c r="M54" i="20"/>
  <c r="U18" i="19"/>
  <c r="AU53" i="19"/>
  <c r="BH53" i="19"/>
  <c r="AU41" i="19"/>
  <c r="AH53" i="19"/>
  <c r="AH41" i="19"/>
  <c r="U53" i="20" l="1"/>
  <c r="U42" i="20"/>
  <c r="U43" i="20"/>
  <c r="U41" i="20"/>
  <c r="I18" i="20"/>
  <c r="Q18" i="20"/>
  <c r="R19" i="20"/>
  <c r="O18" i="20"/>
  <c r="L18" i="20"/>
  <c r="C15" i="21"/>
  <c r="S18" i="20"/>
  <c r="J18" i="20"/>
  <c r="K18" i="20"/>
  <c r="N18" i="20"/>
  <c r="T18" i="20"/>
  <c r="M18" i="20"/>
  <c r="T19" i="20"/>
  <c r="S19" i="20"/>
  <c r="I54" i="20"/>
  <c r="U55" i="19"/>
  <c r="N54" i="20"/>
  <c r="O54" i="20"/>
  <c r="U19" i="19"/>
  <c r="Q19" i="20"/>
  <c r="L56" i="20"/>
  <c r="N55" i="20"/>
  <c r="Q56" i="20"/>
  <c r="M56" i="20"/>
  <c r="J55" i="20"/>
  <c r="K56" i="20"/>
  <c r="Q55" i="20"/>
  <c r="I55" i="20"/>
  <c r="H41" i="20"/>
  <c r="H72" i="20"/>
  <c r="H71" i="20"/>
  <c r="H63" i="19"/>
  <c r="H63" i="20" s="1"/>
  <c r="H62" i="20"/>
  <c r="H56" i="20"/>
  <c r="H57" i="20"/>
  <c r="H58" i="20"/>
  <c r="H59" i="20"/>
  <c r="H60" i="20"/>
  <c r="H61" i="20"/>
  <c r="U24" i="19"/>
  <c r="U25" i="19"/>
  <c r="H23" i="20"/>
  <c r="H24" i="20"/>
  <c r="H25" i="20"/>
  <c r="H26" i="20"/>
  <c r="H17" i="19"/>
  <c r="H17" i="20" s="1"/>
  <c r="H8" i="19"/>
  <c r="H8" i="20" s="1"/>
  <c r="H9" i="19"/>
  <c r="H9" i="20" s="1"/>
  <c r="H10" i="20"/>
  <c r="H15" i="20"/>
  <c r="H16" i="20"/>
  <c r="H7" i="19"/>
  <c r="H7" i="20" s="1"/>
  <c r="U26" i="19"/>
  <c r="U10" i="19"/>
  <c r="U9" i="19"/>
  <c r="U8" i="19"/>
  <c r="U7" i="19"/>
  <c r="U54" i="20" l="1"/>
  <c r="U19" i="20"/>
  <c r="U18" i="20"/>
  <c r="R55" i="20"/>
  <c r="K55" i="20"/>
  <c r="L55" i="20"/>
  <c r="M55" i="20"/>
  <c r="Q17" i="20"/>
  <c r="C14" i="21"/>
  <c r="S17" i="20"/>
  <c r="K17" i="20"/>
  <c r="S55" i="20"/>
  <c r="J17" i="20"/>
  <c r="N56" i="20"/>
  <c r="P17" i="20"/>
  <c r="T55" i="20"/>
  <c r="J56" i="20"/>
  <c r="O55" i="20"/>
  <c r="R56" i="20"/>
  <c r="O17" i="20"/>
  <c r="I56" i="20"/>
  <c r="U56" i="19"/>
  <c r="P55" i="20"/>
  <c r="Q63" i="20"/>
  <c r="I63" i="20"/>
  <c r="T63" i="20"/>
  <c r="S63" i="20"/>
  <c r="J63" i="20"/>
  <c r="P63" i="20"/>
  <c r="R63" i="20"/>
  <c r="O63" i="20"/>
  <c r="N63" i="20"/>
  <c r="M63" i="20"/>
  <c r="K63" i="20"/>
  <c r="L63" i="20"/>
  <c r="R17" i="20"/>
  <c r="M17" i="20"/>
  <c r="N17" i="20"/>
  <c r="T17" i="20"/>
  <c r="L17" i="20"/>
  <c r="I17" i="20"/>
  <c r="T10" i="20"/>
  <c r="L10" i="20"/>
  <c r="S10" i="20"/>
  <c r="K10" i="20"/>
  <c r="M10" i="20"/>
  <c r="R10" i="20"/>
  <c r="J10" i="20"/>
  <c r="Q10" i="20"/>
  <c r="P10" i="20"/>
  <c r="O10" i="20"/>
  <c r="N10" i="20"/>
  <c r="I10" i="20"/>
  <c r="P9" i="20"/>
  <c r="O9" i="20"/>
  <c r="Q9" i="20"/>
  <c r="N9" i="20"/>
  <c r="M9" i="20"/>
  <c r="T9" i="20"/>
  <c r="L9" i="20"/>
  <c r="S9" i="20"/>
  <c r="K9" i="20"/>
  <c r="R9" i="20"/>
  <c r="J9" i="20"/>
  <c r="I9" i="20"/>
  <c r="T8" i="20"/>
  <c r="N8" i="20"/>
  <c r="M8" i="20"/>
  <c r="L8" i="20"/>
  <c r="K8" i="20"/>
  <c r="S8" i="20"/>
  <c r="R8" i="20"/>
  <c r="J8" i="20"/>
  <c r="Q8" i="20"/>
  <c r="P8" i="20"/>
  <c r="O8" i="20"/>
  <c r="I8" i="20"/>
  <c r="T7" i="20"/>
  <c r="S7" i="20"/>
  <c r="R7" i="20"/>
  <c r="Q7" i="20"/>
  <c r="P7" i="20"/>
  <c r="O7" i="20"/>
  <c r="N7" i="20"/>
  <c r="M7" i="20"/>
  <c r="L7" i="20"/>
  <c r="K7" i="20"/>
  <c r="J7" i="20"/>
  <c r="I7" i="20"/>
  <c r="AH63" i="19"/>
  <c r="AU63" i="19"/>
  <c r="BH63" i="19"/>
  <c r="AU17" i="19"/>
  <c r="BH17" i="19"/>
  <c r="AH17" i="19"/>
  <c r="BH7" i="19"/>
  <c r="AU7" i="19"/>
  <c r="AH7" i="19"/>
  <c r="U7" i="20" l="1"/>
  <c r="U63" i="20"/>
  <c r="C18" i="21" s="1"/>
  <c r="U55" i="20"/>
  <c r="U10" i="20"/>
  <c r="U8" i="20"/>
  <c r="U9" i="20"/>
  <c r="U17" i="20"/>
  <c r="C13" i="21" s="1"/>
  <c r="P56" i="20"/>
  <c r="T56" i="20"/>
  <c r="O56" i="20"/>
  <c r="S56" i="20"/>
  <c r="U56" i="20" l="1"/>
  <c r="C17" i="21" s="1"/>
  <c r="C19" i="21" s="1"/>
  <c r="C12" i="21"/>
  <c r="C16" i="21" s="1"/>
  <c r="C20" i="21" s="1"/>
  <c r="C21" i="2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EHS이상민</author>
  </authors>
  <commentList>
    <comment ref="G40" authorId="0" shapeId="0" xr:uid="{A8317E30-2B0A-40F3-B8A3-E305D0B7704F}">
      <text>
        <r>
          <rPr>
            <b/>
            <sz val="9"/>
            <color indexed="81"/>
            <rFont val="Tahoma"/>
            <family val="2"/>
          </rPr>
          <t>EHS</t>
        </r>
        <r>
          <rPr>
            <b/>
            <sz val="9"/>
            <color indexed="81"/>
            <rFont val="돋움"/>
            <family val="3"/>
            <charset val="129"/>
          </rPr>
          <t>이상민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공정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</t>
        </r>
        <r>
          <rPr>
            <sz val="9"/>
            <color indexed="81"/>
            <rFont val="Tahoma"/>
            <family val="2"/>
          </rPr>
          <t xml:space="preserve"> "</t>
        </r>
        <r>
          <rPr>
            <sz val="9"/>
            <color indexed="81"/>
            <rFont val="돋움"/>
            <family val="3"/>
            <charset val="129"/>
          </rPr>
          <t>공정상</t>
        </r>
        <r>
          <rPr>
            <sz val="9"/>
            <color indexed="81"/>
            <rFont val="Tahoma"/>
            <family val="2"/>
          </rPr>
          <t>_</t>
        </r>
        <r>
          <rPr>
            <sz val="9"/>
            <color indexed="81"/>
            <rFont val="돋움"/>
            <family val="3"/>
            <charset val="129"/>
          </rPr>
          <t>탄산염</t>
        </r>
        <r>
          <rPr>
            <sz val="9"/>
            <color indexed="81"/>
            <rFont val="Tahoma"/>
            <family val="2"/>
          </rPr>
          <t>_</t>
        </r>
        <r>
          <rPr>
            <sz val="9"/>
            <color indexed="81"/>
            <rFont val="돋움"/>
            <family val="3"/>
            <charset val="129"/>
          </rPr>
          <t>사용</t>
        </r>
        <r>
          <rPr>
            <sz val="9"/>
            <color indexed="81"/>
            <rFont val="Tahoma"/>
            <family val="2"/>
          </rPr>
          <t xml:space="preserve">" </t>
        </r>
        <r>
          <rPr>
            <sz val="9"/>
            <color indexed="81"/>
            <rFont val="돋움"/>
            <family val="3"/>
            <charset val="129"/>
          </rPr>
          <t>과</t>
        </r>
        <r>
          <rPr>
            <sz val="9"/>
            <color indexed="81"/>
            <rFont val="Tahoma"/>
            <family val="2"/>
          </rPr>
          <t xml:space="preserve"> "</t>
        </r>
        <r>
          <rPr>
            <sz val="9"/>
            <color indexed="81"/>
            <rFont val="돋움"/>
            <family val="3"/>
            <charset val="129"/>
          </rPr>
          <t>유리</t>
        </r>
        <r>
          <rPr>
            <sz val="9"/>
            <color indexed="81"/>
            <rFont val="Tahoma"/>
            <family val="2"/>
          </rPr>
          <t>_</t>
        </r>
        <r>
          <rPr>
            <sz val="9"/>
            <color indexed="81"/>
            <rFont val="돋움"/>
            <family val="3"/>
            <charset val="129"/>
          </rPr>
          <t>생산량</t>
        </r>
        <r>
          <rPr>
            <sz val="9"/>
            <color indexed="81"/>
            <rFont val="Tahoma"/>
            <family val="2"/>
          </rPr>
          <t xml:space="preserve">" </t>
        </r>
        <r>
          <rPr>
            <sz val="9"/>
            <color indexed="81"/>
            <rFont val="돋움"/>
            <family val="3"/>
            <charset val="129"/>
          </rPr>
          <t>공정만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해당합니다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공정상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탄산염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공정인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해당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탄산염의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함량</t>
        </r>
        <r>
          <rPr>
            <sz val="9"/>
            <color indexed="81"/>
            <rFont val="Tahoma"/>
            <family val="2"/>
          </rPr>
          <t xml:space="preserve"> (0~1)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기재해주세요
유리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공정인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유리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컬릿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폐유리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재활용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비율</t>
        </r>
        <r>
          <rPr>
            <sz val="9"/>
            <color indexed="81"/>
            <rFont val="Tahoma"/>
            <family val="2"/>
          </rPr>
          <t xml:space="preserve">(0~1) </t>
        </r>
        <r>
          <rPr>
            <sz val="9"/>
            <color indexed="81"/>
            <rFont val="돋움"/>
            <family val="3"/>
            <charset val="129"/>
          </rPr>
          <t>기재해주세요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EHS이상민</author>
  </authors>
  <commentList>
    <comment ref="G40" authorId="0" shapeId="0" xr:uid="{2026A11C-D979-4A53-B959-E3FD1BE60FD0}">
      <text>
        <r>
          <rPr>
            <b/>
            <sz val="9"/>
            <color indexed="81"/>
            <rFont val="Tahoma"/>
            <family val="2"/>
          </rPr>
          <t>EHS</t>
        </r>
        <r>
          <rPr>
            <b/>
            <sz val="9"/>
            <color indexed="81"/>
            <rFont val="돋움"/>
            <family val="3"/>
            <charset val="129"/>
          </rPr>
          <t>이상민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공정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</t>
        </r>
        <r>
          <rPr>
            <sz val="9"/>
            <color indexed="81"/>
            <rFont val="Tahoma"/>
            <family val="2"/>
          </rPr>
          <t xml:space="preserve"> "</t>
        </r>
        <r>
          <rPr>
            <sz val="9"/>
            <color indexed="81"/>
            <rFont val="돋움"/>
            <family val="3"/>
            <charset val="129"/>
          </rPr>
          <t>공정상</t>
        </r>
        <r>
          <rPr>
            <sz val="9"/>
            <color indexed="81"/>
            <rFont val="Tahoma"/>
            <family val="2"/>
          </rPr>
          <t>_</t>
        </r>
        <r>
          <rPr>
            <sz val="9"/>
            <color indexed="81"/>
            <rFont val="돋움"/>
            <family val="3"/>
            <charset val="129"/>
          </rPr>
          <t>탄산염</t>
        </r>
        <r>
          <rPr>
            <sz val="9"/>
            <color indexed="81"/>
            <rFont val="Tahoma"/>
            <family val="2"/>
          </rPr>
          <t>_</t>
        </r>
        <r>
          <rPr>
            <sz val="9"/>
            <color indexed="81"/>
            <rFont val="돋움"/>
            <family val="3"/>
            <charset val="129"/>
          </rPr>
          <t>사용</t>
        </r>
        <r>
          <rPr>
            <sz val="9"/>
            <color indexed="81"/>
            <rFont val="Tahoma"/>
            <family val="2"/>
          </rPr>
          <t xml:space="preserve">" </t>
        </r>
        <r>
          <rPr>
            <sz val="9"/>
            <color indexed="81"/>
            <rFont val="돋움"/>
            <family val="3"/>
            <charset val="129"/>
          </rPr>
          <t>과</t>
        </r>
        <r>
          <rPr>
            <sz val="9"/>
            <color indexed="81"/>
            <rFont val="Tahoma"/>
            <family val="2"/>
          </rPr>
          <t xml:space="preserve"> "</t>
        </r>
        <r>
          <rPr>
            <sz val="9"/>
            <color indexed="81"/>
            <rFont val="돋움"/>
            <family val="3"/>
            <charset val="129"/>
          </rPr>
          <t>유리</t>
        </r>
        <r>
          <rPr>
            <sz val="9"/>
            <color indexed="81"/>
            <rFont val="Tahoma"/>
            <family val="2"/>
          </rPr>
          <t>_</t>
        </r>
        <r>
          <rPr>
            <sz val="9"/>
            <color indexed="81"/>
            <rFont val="돋움"/>
            <family val="3"/>
            <charset val="129"/>
          </rPr>
          <t>생산량</t>
        </r>
        <r>
          <rPr>
            <sz val="9"/>
            <color indexed="81"/>
            <rFont val="Tahoma"/>
            <family val="2"/>
          </rPr>
          <t xml:space="preserve">" </t>
        </r>
        <r>
          <rPr>
            <sz val="9"/>
            <color indexed="81"/>
            <rFont val="돋움"/>
            <family val="3"/>
            <charset val="129"/>
          </rPr>
          <t>공정만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해당합니다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공정상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탄산염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공정인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해당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탄산염의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함량</t>
        </r>
        <r>
          <rPr>
            <sz val="9"/>
            <color indexed="81"/>
            <rFont val="Tahoma"/>
            <family val="2"/>
          </rPr>
          <t xml:space="preserve"> (0~1)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기재해주세요
유리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공정인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유리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컬릿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폐유리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재활용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비율</t>
        </r>
        <r>
          <rPr>
            <sz val="9"/>
            <color indexed="81"/>
            <rFont val="Tahoma"/>
            <family val="2"/>
          </rPr>
          <t xml:space="preserve">(0~1) </t>
        </r>
        <r>
          <rPr>
            <sz val="9"/>
            <color indexed="81"/>
            <rFont val="돋움"/>
            <family val="3"/>
            <charset val="129"/>
          </rPr>
          <t>기재해주세요</t>
        </r>
      </text>
    </comment>
  </commentList>
</comments>
</file>

<file path=xl/sharedStrings.xml><?xml version="1.0" encoding="utf-8"?>
<sst xmlns="http://schemas.openxmlformats.org/spreadsheetml/2006/main" count="1063" uniqueCount="355">
  <si>
    <t>구분</t>
    <phoneticPr fontId="4" type="noConversion"/>
  </si>
  <si>
    <t>배출원 정보</t>
    <phoneticPr fontId="4" type="noConversion"/>
  </si>
  <si>
    <t>단위</t>
    <phoneticPr fontId="4" type="noConversion"/>
  </si>
  <si>
    <t>N㎥</t>
  </si>
  <si>
    <t>경유</t>
    <phoneticPr fontId="4" type="noConversion"/>
  </si>
  <si>
    <t>휘발유</t>
    <phoneticPr fontId="4" type="noConversion"/>
  </si>
  <si>
    <t>1월</t>
    <phoneticPr fontId="4" type="noConversion"/>
  </si>
  <si>
    <t>2월</t>
    <phoneticPr fontId="4" type="noConversion"/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</si>
  <si>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</si>
  <si>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</si>
  <si>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</si>
  <si>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</si>
  <si>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</si>
  <si>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</si>
  <si>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</si>
  <si>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</si>
  <si>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</si>
  <si>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</si>
  <si>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합계</t>
    <phoneticPr fontId="4" type="noConversion"/>
  </si>
  <si>
    <t>연료명</t>
    <phoneticPr fontId="4" type="noConversion"/>
  </si>
  <si>
    <t>총발열량</t>
    <phoneticPr fontId="4" type="noConversion"/>
  </si>
  <si>
    <t>순발열량</t>
    <phoneticPr fontId="4" type="noConversion"/>
  </si>
  <si>
    <t>도시가스(LNG)</t>
    <phoneticPr fontId="4" type="noConversion"/>
  </si>
  <si>
    <t>연료종류</t>
    <phoneticPr fontId="4" type="noConversion"/>
  </si>
  <si>
    <t>연료별 국가 고유 발열량(에너지법 시행규칙 별표)</t>
    <phoneticPr fontId="4" type="noConversion"/>
  </si>
  <si>
    <t>에너지법 시행규칙 상</t>
    <phoneticPr fontId="2" type="noConversion"/>
  </si>
  <si>
    <t>TJ로 환산시</t>
    <phoneticPr fontId="2" type="noConversion"/>
  </si>
  <si>
    <t>MJ/L</t>
  </si>
  <si>
    <t>MJ/L</t>
    <phoneticPr fontId="2" type="noConversion"/>
  </si>
  <si>
    <t>MJ/N㎥</t>
  </si>
  <si>
    <t>TJ/1,000,000N㎥</t>
    <phoneticPr fontId="2" type="noConversion"/>
  </si>
  <si>
    <t>온실가스별 지구온난화 계수</t>
    <phoneticPr fontId="4" type="noConversion"/>
  </si>
  <si>
    <t>연료별, 온실가스별 기본 배출계수(이동연소 [도로])</t>
    <phoneticPr fontId="4" type="noConversion"/>
  </si>
  <si>
    <t>TJ/1,000㎥</t>
    <phoneticPr fontId="2" type="noConversion"/>
  </si>
  <si>
    <t>TJ/1,000㎥</t>
    <phoneticPr fontId="4" type="noConversion"/>
  </si>
  <si>
    <t>Scope 1</t>
    <phoneticPr fontId="2" type="noConversion"/>
  </si>
  <si>
    <t>Scope 2</t>
    <phoneticPr fontId="2" type="noConversion"/>
  </si>
  <si>
    <t>등유</t>
    <phoneticPr fontId="2" type="noConversion"/>
  </si>
  <si>
    <t>B-C유</t>
    <phoneticPr fontId="2" type="noConversion"/>
  </si>
  <si>
    <t>고정연소</t>
    <phoneticPr fontId="4" type="noConversion"/>
  </si>
  <si>
    <t>이동연소</t>
    <phoneticPr fontId="4" type="noConversion"/>
  </si>
  <si>
    <t>Scope 1
(직접 배출)</t>
    <phoneticPr fontId="4" type="noConversion"/>
  </si>
  <si>
    <t>Scope 2
(간접 배출)</t>
    <phoneticPr fontId="4" type="noConversion"/>
  </si>
  <si>
    <t>도시가스(LPG)</t>
    <phoneticPr fontId="4" type="noConversion"/>
  </si>
  <si>
    <t>※ 출처: 온실가스 배출권거래제의 배출량 보고 및 인증에 관한 지침 [별표 6] 배출활동별 온실가스 배출량 등의 세부산정방법 및 기준</t>
    <phoneticPr fontId="2" type="noConversion"/>
  </si>
  <si>
    <t>전기(소비기준)</t>
    <phoneticPr fontId="4" type="noConversion"/>
  </si>
  <si>
    <t>※ 출처: 온실가스 배출권거래제의 배출량 보고 및 인증에 관한 지침 [별표 12] 연료별 국가 고유 발열량 및 배출계수</t>
    <phoneticPr fontId="2" type="noConversion"/>
  </si>
  <si>
    <t xml:space="preserve">※ 출처: 온실가스 배출권의 할당 및 거래에 관한 법률 시행령 [별표 2] 온실가스별 지구온난화 계수 </t>
    <phoneticPr fontId="2" type="noConversion"/>
  </si>
  <si>
    <t>[참고] 1cal=4.1868J</t>
    <phoneticPr fontId="4" type="noConversion"/>
  </si>
  <si>
    <t>LNG</t>
  </si>
  <si>
    <t>LPG</t>
  </si>
  <si>
    <t>등유</t>
  </si>
  <si>
    <t>L</t>
  </si>
  <si>
    <t>경유</t>
  </si>
  <si>
    <t>휘발유</t>
  </si>
  <si>
    <t>B-A유</t>
  </si>
  <si>
    <t>TJ/1000㎥</t>
  </si>
  <si>
    <t>B-B유</t>
  </si>
  <si>
    <t>국내무연탄</t>
  </si>
  <si>
    <t>MJ/kg</t>
  </si>
  <si>
    <t>TJ/Gg</t>
  </si>
  <si>
    <t>연료용 수입무연탄</t>
  </si>
  <si>
    <t>원료용 수입무연탄</t>
  </si>
  <si>
    <t>연료용 유연탄(역청탄)</t>
  </si>
  <si>
    <t>아역청탄</t>
  </si>
  <si>
    <t>코크스</t>
  </si>
  <si>
    <t>원료용 유연탄(역청탄)</t>
    <phoneticPr fontId="2" type="noConversion"/>
  </si>
  <si>
    <t>천연가스(LNG)</t>
  </si>
  <si>
    <t>나프타</t>
  </si>
  <si>
    <t>용제</t>
  </si>
  <si>
    <t>항공유</t>
  </si>
  <si>
    <t>아스팔트</t>
  </si>
  <si>
    <t>윤활유</t>
  </si>
  <si>
    <t>석유코크스</t>
  </si>
  <si>
    <t>부생연료유1호</t>
  </si>
  <si>
    <t>부생연료유2호</t>
  </si>
  <si>
    <t>프로판(LPG1호)</t>
  </si>
  <si>
    <t>부탄(LPG3호)</t>
  </si>
  <si>
    <t>배출시설명</t>
    <phoneticPr fontId="4" type="noConversion"/>
  </si>
  <si>
    <t>에너지산업</t>
    <phoneticPr fontId="2" type="noConversion"/>
  </si>
  <si>
    <t>CNG</t>
  </si>
  <si>
    <t>공정배출원</t>
    <phoneticPr fontId="4" type="noConversion"/>
  </si>
  <si>
    <t>판유리</t>
  </si>
  <si>
    <t>유리용기(납유리)</t>
  </si>
  <si>
    <t>유리용기(착색유리)</t>
  </si>
  <si>
    <t>유리장섬유</t>
  </si>
  <si>
    <t>유리단섬유</t>
  </si>
  <si>
    <t>브라운관용유리(Panel)</t>
  </si>
  <si>
    <t>브라운관용유리(Funnel)</t>
  </si>
  <si>
    <t>가정용 유리제품</t>
  </si>
  <si>
    <t>실험용기, 약병</t>
  </si>
  <si>
    <t>전등용유리</t>
  </si>
  <si>
    <t>건설업</t>
    <phoneticPr fontId="2" type="noConversion"/>
  </si>
  <si>
    <t>제조업</t>
    <phoneticPr fontId="2" type="noConversion"/>
  </si>
  <si>
    <t>공공</t>
    <phoneticPr fontId="2" type="noConversion"/>
  </si>
  <si>
    <t>상업</t>
    <phoneticPr fontId="2" type="noConversion"/>
  </si>
  <si>
    <t>가정</t>
    <phoneticPr fontId="2" type="noConversion"/>
  </si>
  <si>
    <t>기타</t>
    <phoneticPr fontId="2" type="noConversion"/>
  </si>
  <si>
    <t>연료 단위</t>
    <phoneticPr fontId="2" type="noConversion"/>
  </si>
  <si>
    <t>kg</t>
  </si>
  <si>
    <t>에너지원별 사용량 입력 (단위에 맞게 입력해주세요!!)</t>
    <phoneticPr fontId="4" type="noConversion"/>
  </si>
  <si>
    <t>기본 배출계수(kgGHG/TJ)</t>
    <phoneticPr fontId="4" type="noConversion"/>
  </si>
  <si>
    <t>L</t>
    <phoneticPr fontId="2" type="noConversion"/>
  </si>
  <si>
    <t>연료 종류</t>
    <phoneticPr fontId="2" type="noConversion"/>
  </si>
  <si>
    <t>kWh</t>
    <phoneticPr fontId="2" type="noConversion"/>
  </si>
  <si>
    <t>외부에서 공급받는 에너지</t>
    <phoneticPr fontId="4" type="noConversion"/>
  </si>
  <si>
    <t>MJ</t>
    <phoneticPr fontId="2" type="noConversion"/>
  </si>
  <si>
    <t>단위</t>
    <phoneticPr fontId="2" type="noConversion"/>
  </si>
  <si>
    <t>스팀(열전용)</t>
    <phoneticPr fontId="4" type="noConversion"/>
  </si>
  <si>
    <t>스팀(열병합)</t>
    <phoneticPr fontId="4" type="noConversion"/>
  </si>
  <si>
    <t>스팀(일반)</t>
    <phoneticPr fontId="4" type="noConversion"/>
  </si>
  <si>
    <t>생석회</t>
    <phoneticPr fontId="2" type="noConversion"/>
  </si>
  <si>
    <t>고토석회(경소백운석)</t>
    <phoneticPr fontId="2" type="noConversion"/>
  </si>
  <si>
    <t>톤</t>
    <phoneticPr fontId="2" type="noConversion"/>
  </si>
  <si>
    <t>실리콘카바이드(SiC)</t>
    <phoneticPr fontId="2" type="noConversion"/>
  </si>
  <si>
    <t>합급철(Si 함량 45%)</t>
    <phoneticPr fontId="2" type="noConversion"/>
  </si>
  <si>
    <t>합금철(Si 함량 65%)</t>
    <phoneticPr fontId="2" type="noConversion"/>
  </si>
  <si>
    <t>합금철(Si 함량 75%)</t>
    <phoneticPr fontId="2" type="noConversion"/>
  </si>
  <si>
    <t>합금철(Si 함량 90%)</t>
    <phoneticPr fontId="2" type="noConversion"/>
  </si>
  <si>
    <t>망간철(C함량 7%)</t>
    <phoneticPr fontId="2" type="noConversion"/>
  </si>
  <si>
    <t>망간철(C함량 1%)</t>
    <phoneticPr fontId="2" type="noConversion"/>
  </si>
  <si>
    <t>실리코망간</t>
    <phoneticPr fontId="2" type="noConversion"/>
  </si>
  <si>
    <t>실리콘메탈</t>
    <phoneticPr fontId="2" type="noConversion"/>
  </si>
  <si>
    <t>Waelz Kiln 제련 공정</t>
    <phoneticPr fontId="2" type="noConversion"/>
  </si>
  <si>
    <t>전기 열 공정</t>
    <phoneticPr fontId="2" type="noConversion"/>
  </si>
  <si>
    <t>건식야금법 공정</t>
    <phoneticPr fontId="2" type="noConversion"/>
  </si>
  <si>
    <t>공정배출</t>
    <phoneticPr fontId="2" type="noConversion"/>
  </si>
  <si>
    <t>품목/시설 정보</t>
    <phoneticPr fontId="4" type="noConversion"/>
  </si>
  <si>
    <t>전기, 스팀 사용량 입력 (단위에 맞게 입력해주세요!!)</t>
    <phoneticPr fontId="4" type="noConversion"/>
  </si>
  <si>
    <t>공정 구분</t>
    <phoneticPr fontId="4" type="noConversion"/>
  </si>
  <si>
    <t>공정별 생산량 또는 사용량 입력 (단위에 맞게 입력해주세요!!)</t>
    <phoneticPr fontId="4" type="noConversion"/>
  </si>
  <si>
    <t>세부 구분</t>
    <phoneticPr fontId="4" type="noConversion"/>
  </si>
  <si>
    <t>석회_생산량</t>
    <phoneticPr fontId="2" type="noConversion"/>
  </si>
  <si>
    <t>공정상_탄산염_사용량</t>
    <phoneticPr fontId="2" type="noConversion"/>
  </si>
  <si>
    <t>유리_생산량</t>
    <phoneticPr fontId="2" type="noConversion"/>
  </si>
  <si>
    <t>카바이드_생산량</t>
    <phoneticPr fontId="2" type="noConversion"/>
  </si>
  <si>
    <t>소다회_생산량</t>
    <phoneticPr fontId="2" type="noConversion"/>
  </si>
  <si>
    <t>합금철_생산량</t>
    <phoneticPr fontId="2" type="noConversion"/>
  </si>
  <si>
    <t>아연_생산량</t>
    <phoneticPr fontId="2" type="noConversion"/>
  </si>
  <si>
    <t>납_생산량</t>
    <phoneticPr fontId="2" type="noConversion"/>
  </si>
  <si>
    <t>납</t>
    <phoneticPr fontId="2" type="noConversion"/>
  </si>
  <si>
    <t>제련 공정 구분 불가</t>
    <phoneticPr fontId="2" type="noConversion"/>
  </si>
  <si>
    <t>계산 인자</t>
    <phoneticPr fontId="2" type="noConversion"/>
  </si>
  <si>
    <t>고정연소</t>
    <phoneticPr fontId="2" type="noConversion"/>
  </si>
  <si>
    <t>이동연소</t>
    <phoneticPr fontId="2" type="noConversion"/>
  </si>
  <si>
    <t>기준연도 온실가스 배출량 산정을 위한 입력 Sheet</t>
    <phoneticPr fontId="4" type="noConversion"/>
  </si>
  <si>
    <t>TJ/Gg</t>
    <phoneticPr fontId="2" type="noConversion"/>
  </si>
  <si>
    <t>구분</t>
    <phoneticPr fontId="2" type="noConversion"/>
  </si>
  <si>
    <t>세부항목</t>
    <phoneticPr fontId="2" type="noConversion"/>
  </si>
  <si>
    <t>전력
사용시설</t>
    <phoneticPr fontId="4" type="noConversion"/>
  </si>
  <si>
    <t>열/스팀
사용시설</t>
    <phoneticPr fontId="4" type="noConversion"/>
  </si>
  <si>
    <t>-</t>
    <phoneticPr fontId="2" type="noConversion"/>
  </si>
  <si>
    <t>※ 출처: 온실가스 배출권거래제의 배출량 보고 및 인증에 관한 지침 [별표 10] 2006 IPCC 국가 인벤토리 가이드라인 기본 배출계수</t>
    <phoneticPr fontId="2" type="noConversion"/>
  </si>
  <si>
    <t>(1) 사업장 기본 정보</t>
    <phoneticPr fontId="2" type="noConversion"/>
  </si>
  <si>
    <t>사업장명</t>
    <phoneticPr fontId="2" type="noConversion"/>
  </si>
  <si>
    <t>담당자명</t>
    <phoneticPr fontId="2" type="noConversion"/>
  </si>
  <si>
    <t>담당부서</t>
    <phoneticPr fontId="2" type="noConversion"/>
  </si>
  <si>
    <t>업종</t>
    <phoneticPr fontId="2" type="noConversion"/>
  </si>
  <si>
    <t>01</t>
    <phoneticPr fontId="2" type="noConversion"/>
  </si>
  <si>
    <t>02</t>
    <phoneticPr fontId="2" type="noConversion"/>
  </si>
  <si>
    <t>03</t>
    <phoneticPr fontId="2" type="noConversion"/>
  </si>
  <si>
    <t>농업</t>
  </si>
  <si>
    <t>임업</t>
  </si>
  <si>
    <t>어업</t>
  </si>
  <si>
    <t>석탄, 원유 및 천연가스 광업</t>
  </si>
  <si>
    <t>금속 광업</t>
  </si>
  <si>
    <t>비금속광물 광업; 연료용 제외</t>
  </si>
  <si>
    <t>광업 지원 서비스업</t>
  </si>
  <si>
    <t>식료품 제조업</t>
  </si>
  <si>
    <t>음료 제조업</t>
  </si>
  <si>
    <t>담배 제조업</t>
  </si>
  <si>
    <t>섬유제품 제조업; 의복 제외</t>
  </si>
  <si>
    <t>의복, 의복 액세서리 및 모피제품 제조업</t>
  </si>
  <si>
    <t>가죽, 가방 및 신발 제조업</t>
  </si>
  <si>
    <t>목재 및 나무제품 제조업; 가구 제외</t>
  </si>
  <si>
    <t>펄프, 종이 및 종이제품 제조업</t>
  </si>
  <si>
    <t>인쇄 및 기록매체 복제업</t>
  </si>
  <si>
    <t>코크스, 연탄 및 석유정제품 제조업</t>
  </si>
  <si>
    <t>화학 물질 및 화학제품 제조업; 의약품 제외</t>
  </si>
  <si>
    <t>의료용 물질 및 의약품 제조업</t>
  </si>
  <si>
    <t>고무 및 플라스틱제품 제조업</t>
  </si>
  <si>
    <t>비금속 광물제품 제조업</t>
  </si>
  <si>
    <t>1차 금속 제조업</t>
  </si>
  <si>
    <t>금속 가공제품 제조업; 기계 및 가구 제외</t>
  </si>
  <si>
    <t>전자 부품, 컴퓨터, 영상, 음향 및 통신장비 제조업</t>
  </si>
  <si>
    <t>의료, 정밀, 광학 기기 및 시계 제조업</t>
  </si>
  <si>
    <t>전기장비 제조업</t>
  </si>
  <si>
    <t>기타 기계 및 장비 제조업</t>
  </si>
  <si>
    <t>자동차 및 트레일러 제조업</t>
  </si>
  <si>
    <t>기타 운송장비 제조업</t>
  </si>
  <si>
    <t>가구 제조업</t>
  </si>
  <si>
    <t>기타 제품 제조업</t>
  </si>
  <si>
    <t>산업용 기계 및 장비 수리업</t>
  </si>
  <si>
    <t>전기, 가스, 증기 및 공기 조절 공급업</t>
  </si>
  <si>
    <t>수도업</t>
  </si>
  <si>
    <t>하수, 폐수 및 분뇨 처리업</t>
  </si>
  <si>
    <t>폐기물 수집, 운반, 처리 및 원료 재생업</t>
  </si>
  <si>
    <t>환경 정화 및 복원업</t>
  </si>
  <si>
    <t>종합 건설업</t>
  </si>
  <si>
    <t>전문직별 공사업</t>
  </si>
  <si>
    <t>자동차 및 부품 판매업</t>
  </si>
  <si>
    <t>도매 및 상품 중개업</t>
  </si>
  <si>
    <t>소매업; 자동차 제외</t>
  </si>
  <si>
    <t>육상 운송 및 파이프라인 운송업</t>
  </si>
  <si>
    <t>수상 운송업</t>
  </si>
  <si>
    <t>항공 운송업</t>
  </si>
  <si>
    <t>창고 및 운송관련 서비스업</t>
  </si>
  <si>
    <t>숙박업</t>
  </si>
  <si>
    <t>음식점 및 주점업</t>
  </si>
  <si>
    <t>출판업</t>
  </si>
  <si>
    <t>영상․오디오 기록물 제작 및 배급업</t>
  </si>
  <si>
    <t>방송업</t>
  </si>
  <si>
    <t>우편 및 통신업</t>
  </si>
  <si>
    <t>컴퓨터 프로그래밍, 시스템 통합 및 관리업</t>
  </si>
  <si>
    <t>정보서비스업</t>
  </si>
  <si>
    <t>금융업</t>
  </si>
  <si>
    <t>보험 및 연금업</t>
  </si>
  <si>
    <t>금융 및 보험관련 서비스업</t>
  </si>
  <si>
    <t>부동산업</t>
  </si>
  <si>
    <t>연구개발업</t>
  </si>
  <si>
    <t>전문 서비스업</t>
  </si>
  <si>
    <t>건축 기술, 엔지니어링 및 기타 과학기술 서비스업</t>
  </si>
  <si>
    <t>기타 전문, 과학 및 기술 서비스업</t>
  </si>
  <si>
    <t>사업시설 관리 및 조경 서비스업</t>
  </si>
  <si>
    <t>사업 지원 서비스업</t>
  </si>
  <si>
    <t>임대업; 부동산 제외</t>
  </si>
  <si>
    <t>공공 행정, 국방 및 사회보장 행정</t>
  </si>
  <si>
    <t>교육 서비스업</t>
  </si>
  <si>
    <t>보건업</t>
  </si>
  <si>
    <t>사회복지 서비스업</t>
  </si>
  <si>
    <t>창작, 예술 및 여가관련 서비스업</t>
  </si>
  <si>
    <t>스포츠 및 오락관련 서비스업</t>
  </si>
  <si>
    <t>협회 및 단체</t>
  </si>
  <si>
    <t>개인 및 소비용품 수리업</t>
  </si>
  <si>
    <t>기타 개인 서비스업</t>
  </si>
  <si>
    <t>가구 내 고용활동</t>
  </si>
  <si>
    <t>달리 분류되지 않은 자가 소비를 위한 가구의 재화 및 서비스 생산활동</t>
  </si>
  <si>
    <t>국제 및 외국기관</t>
  </si>
  <si>
    <t>05</t>
    <phoneticPr fontId="2" type="noConversion"/>
  </si>
  <si>
    <t>06</t>
    <phoneticPr fontId="2" type="noConversion"/>
  </si>
  <si>
    <t>07</t>
    <phoneticPr fontId="2" type="noConversion"/>
  </si>
  <si>
    <t>08</t>
    <phoneticPr fontId="2" type="noConversion"/>
  </si>
  <si>
    <t>코드</t>
    <phoneticPr fontId="2" type="noConversion"/>
  </si>
  <si>
    <t>표준산업분류 중분류</t>
    <phoneticPr fontId="2" type="noConversion"/>
  </si>
  <si>
    <t>에너지 산업</t>
    <phoneticPr fontId="2" type="noConversion"/>
  </si>
  <si>
    <t>배출계수 적용 기준</t>
    <phoneticPr fontId="2" type="noConversion"/>
  </si>
  <si>
    <t>제조업∙건설업</t>
    <phoneticPr fontId="2" type="noConversion"/>
  </si>
  <si>
    <t>상업∙공공</t>
    <phoneticPr fontId="2" type="noConversion"/>
  </si>
  <si>
    <t>입력 구분</t>
    <phoneticPr fontId="2" type="noConversion"/>
  </si>
  <si>
    <t>수기 입력</t>
    <phoneticPr fontId="2" type="noConversion"/>
  </si>
  <si>
    <t>목록 선택</t>
    <phoneticPr fontId="2" type="noConversion"/>
  </si>
  <si>
    <t>자동 표출</t>
    <phoneticPr fontId="2" type="noConversion"/>
  </si>
  <si>
    <t>자동 계산</t>
    <phoneticPr fontId="2" type="noConversion"/>
  </si>
  <si>
    <t>직급</t>
    <phoneticPr fontId="2" type="noConversion"/>
  </si>
  <si>
    <t>기준연도 매출액(원)</t>
    <phoneticPr fontId="2" type="noConversion"/>
  </si>
  <si>
    <t>내선번호</t>
    <phoneticPr fontId="2" type="noConversion"/>
  </si>
  <si>
    <t>전자메일</t>
    <phoneticPr fontId="2" type="noConversion"/>
  </si>
  <si>
    <t>전력 사용시설</t>
    <phoneticPr fontId="2" type="noConversion"/>
  </si>
  <si>
    <t>열/스팀 사용시설</t>
    <phoneticPr fontId="2" type="noConversion"/>
  </si>
  <si>
    <t>소계</t>
    <phoneticPr fontId="2" type="noConversion"/>
  </si>
  <si>
    <t>폐기물
소각</t>
    <phoneticPr fontId="2" type="noConversion"/>
  </si>
  <si>
    <t>폐기물 소각</t>
    <phoneticPr fontId="2" type="noConversion"/>
  </si>
  <si>
    <t>폐기물 성상</t>
    <phoneticPr fontId="2" type="noConversion"/>
  </si>
  <si>
    <t>고상</t>
    <phoneticPr fontId="2" type="noConversion"/>
  </si>
  <si>
    <t>폐기물 형태</t>
    <phoneticPr fontId="2" type="noConversion"/>
  </si>
  <si>
    <t>기상</t>
    <phoneticPr fontId="2" type="noConversion"/>
  </si>
  <si>
    <t>폐가스</t>
    <phoneticPr fontId="2" type="noConversion"/>
  </si>
  <si>
    <t>바이오가스(메탄)</t>
    <phoneticPr fontId="2" type="noConversion"/>
  </si>
  <si>
    <t>dm</t>
  </si>
  <si>
    <t>CF</t>
  </si>
  <si>
    <t>FCF</t>
  </si>
  <si>
    <t>-</t>
  </si>
  <si>
    <t>소각로명</t>
    <phoneticPr fontId="4" type="noConversion"/>
  </si>
  <si>
    <t>곱</t>
    <phoneticPr fontId="2" type="noConversion"/>
  </si>
  <si>
    <t>액상</t>
    <phoneticPr fontId="2" type="noConversion"/>
  </si>
  <si>
    <t>성상</t>
    <phoneticPr fontId="2" type="noConversion"/>
  </si>
  <si>
    <t>폐기물 분류</t>
    <phoneticPr fontId="4" type="noConversion"/>
  </si>
  <si>
    <t>하수슬러지</t>
  </si>
  <si>
    <t>사업장폐기물</t>
  </si>
  <si>
    <t>생활폐기물</t>
  </si>
  <si>
    <t>종이류</t>
  </si>
  <si>
    <t>섬유류</t>
  </si>
  <si>
    <t>음식물류</t>
  </si>
  <si>
    <t>나무류</t>
  </si>
  <si>
    <t>정원 및 공원 폐기물류</t>
  </si>
  <si>
    <t>기저귀</t>
  </si>
  <si>
    <t>고무 피혁류</t>
  </si>
  <si>
    <t>플라스틱류</t>
  </si>
  <si>
    <t>금속류</t>
  </si>
  <si>
    <t>유리류</t>
  </si>
  <si>
    <t>기타 생활폐기물</t>
  </si>
  <si>
    <t>음식물류(음식, 음료 및 담배)</t>
  </si>
  <si>
    <t>폐섬유류</t>
  </si>
  <si>
    <t>폐목재류</t>
  </si>
  <si>
    <t>폐지류</t>
  </si>
  <si>
    <t>석유제품, 용매, 플라스틱류</t>
  </si>
  <si>
    <t>폐합성고무</t>
  </si>
  <si>
    <t>건설 및 파쇄 잔재물</t>
  </si>
  <si>
    <t>기타 사업장 폐기물</t>
  </si>
  <si>
    <t>하수 슬러지(오니)</t>
  </si>
  <si>
    <t>폐수 슬러지(오니)</t>
  </si>
  <si>
    <t>의료폐기물</t>
  </si>
  <si>
    <t>사업장폐기물</t>
    <phoneticPr fontId="2" type="noConversion"/>
  </si>
  <si>
    <t>기상폐기물</t>
    <phoneticPr fontId="2" type="noConversion"/>
  </si>
  <si>
    <t>생활폐기물</t>
    <phoneticPr fontId="2" type="noConversion"/>
  </si>
  <si>
    <t>폐기물 세부 구분</t>
    <phoneticPr fontId="2" type="noConversion"/>
  </si>
  <si>
    <t>CO₂
(tCO₂/t-Waste)</t>
  </si>
  <si>
    <t>kgCO₂/t생산량</t>
  </si>
  <si>
    <t>이산화탄소 배출계수
(kgCO₂/TJ)</t>
  </si>
  <si>
    <t>CO₂</t>
  </si>
  <si>
    <t>CO₂ 단위</t>
  </si>
  <si>
    <t>CO₂(kgCO₂/t생산량)</t>
  </si>
  <si>
    <t>CO₂(kgCO₂/t사용량)_탄산염 순도 100% 기준</t>
  </si>
  <si>
    <t>kgCO₂/t생산량_폐유리(컬릿) 재활용 비율 필요</t>
  </si>
  <si>
    <t>(2) 기준연도 온실가스 배출량 종합 (단위 : tCO₂eq)</t>
  </si>
  <si>
    <t>합계 (tCO₂eq)</t>
  </si>
  <si>
    <t>(참고) 매출액 기준 원단위 (tCO₂eq/억원)</t>
  </si>
  <si>
    <t>CO₂ 배출량 (tCO₂)</t>
  </si>
  <si>
    <t>기준연도 월별 온실가스 배출량 (tCO₂eq 환산값)</t>
  </si>
  <si>
    <t>온실가스 배출량 (tCO₂eq)</t>
  </si>
  <si>
    <t>칼슘카바이드(CaC₂)</t>
    <phoneticPr fontId="2" type="noConversion"/>
  </si>
  <si>
    <t>N₂O 배출량 (tN₂O)</t>
  </si>
  <si>
    <t>아산화질소 배출계수(kgN₂O/TJ)</t>
  </si>
  <si>
    <t>N₂O</t>
  </si>
  <si>
    <t>N₂O
(tN₂O/t-Waste)</t>
  </si>
  <si>
    <t>메탄 배출계수(kgCH₄/TJ)</t>
  </si>
  <si>
    <t>CH₄ 배출량 (tCH₄)</t>
  </si>
  <si>
    <t>CH₄</t>
  </si>
  <si>
    <t>CH₄ 단위</t>
  </si>
  <si>
    <t>kgCH₄/t생산량</t>
  </si>
  <si>
    <t>CH₄
(tCH₄/t-Waste)</t>
  </si>
  <si>
    <r>
      <t>석회석(CaCO</t>
    </r>
    <r>
      <rPr>
        <sz val="9"/>
        <rFont val="맑은 고딕"/>
        <family val="3"/>
        <charset val="129"/>
      </rPr>
      <t>₃</t>
    </r>
    <r>
      <rPr>
        <sz val="9"/>
        <rFont val="맑은 고딕"/>
        <family val="3"/>
        <charset val="129"/>
        <scheme val="minor"/>
      </rPr>
      <t>)</t>
    </r>
    <phoneticPr fontId="2" type="noConversion"/>
  </si>
  <si>
    <t>마그네사이트(MgCO₃)</t>
    <phoneticPr fontId="2" type="noConversion"/>
  </si>
  <si>
    <r>
      <t>백운석(CaMg</t>
    </r>
    <r>
      <rPr>
        <sz val="9"/>
        <rFont val="맑은 고딕"/>
        <family val="3"/>
        <charset val="129"/>
      </rPr>
      <t>·</t>
    </r>
    <r>
      <rPr>
        <sz val="9"/>
        <rFont val="맑은 고딕"/>
        <family val="3"/>
        <charset val="129"/>
        <scheme val="minor"/>
      </rPr>
      <t>(CO₃)₂)</t>
    </r>
    <phoneticPr fontId="2" type="noConversion"/>
  </si>
  <si>
    <t>능철광(FeCO₃)</t>
    <phoneticPr fontId="2" type="noConversion"/>
  </si>
  <si>
    <t>망간광(MnCO₃)</t>
    <phoneticPr fontId="2" type="noConversion"/>
  </si>
  <si>
    <t>소다회(Na2CO₃)</t>
    <phoneticPr fontId="2" type="noConversion"/>
  </si>
  <si>
    <t>철백운석(Ca(Fe,Mg,Mn)(CO₃)₂)</t>
    <phoneticPr fontId="2" type="noConversion"/>
  </si>
  <si>
    <t>소다회(Na₂CO₃)</t>
    <phoneticPr fontId="2" type="noConversion"/>
  </si>
  <si>
    <t>(참고) 고상폐기물 배출 계수</t>
    <phoneticPr fontId="2" type="noConversion"/>
  </si>
  <si>
    <t>배출계수</t>
    <phoneticPr fontId="2" type="noConversion"/>
  </si>
  <si>
    <t>폐기물 소각 배출계수</t>
    <phoneticPr fontId="2" type="noConversion"/>
  </si>
  <si>
    <t>폐기물 정보</t>
    <phoneticPr fontId="2" type="noConversion"/>
  </si>
  <si>
    <t>수기 입력 또는 목록</t>
    <phoneticPr fontId="2" type="noConversion"/>
  </si>
  <si>
    <t>폐기물 세분류</t>
    <phoneticPr fontId="2" type="noConversion"/>
  </si>
  <si>
    <t>공정배출원 배출계수</t>
    <phoneticPr fontId="4" type="noConversion"/>
  </si>
  <si>
    <t>가정∙기타</t>
    <phoneticPr fontId="2" type="noConversion"/>
  </si>
  <si>
    <t>제조업∙건설업 (세분류코드 5912은 상업∙공공)</t>
    <phoneticPr fontId="2" type="noConversion"/>
  </si>
  <si>
    <t>제조업∙건설업 (세분류코드 5821은상업∙공공)</t>
    <phoneticPr fontId="2" type="noConversion"/>
  </si>
  <si>
    <t>상업∙공공 (소분류코드 383은 제조업∙건설업)</t>
    <phoneticPr fontId="2" type="noConversion"/>
  </si>
  <si>
    <t>※ 출처: 온실가스 배출권거래제의 배출량 보고 및 인증에 관한 지침 [별표 6] 배출활동별 온실가스 배출량 등의 세부산정방법 및 기준 / [별표 12] 연료별 국가 고유 발열량 및 배출계수</t>
    <phoneticPr fontId="2" type="noConversion"/>
  </si>
  <si>
    <t>전기 : tCO₂/MWh
스팀 : tCO₂/TJ</t>
    <phoneticPr fontId="2" type="noConversion"/>
  </si>
  <si>
    <t>전기 : CO₂(tCO₂/MWh)
스팀 : CO₂(kgCO₂/TJ)</t>
    <phoneticPr fontId="2" type="noConversion"/>
  </si>
  <si>
    <t>전기 : CH₄(kgCH₄/MWh)
스팀 : CH₄(kgCH₄/TJ)</t>
    <phoneticPr fontId="2" type="noConversion"/>
  </si>
  <si>
    <t>전기 : N₂O(kgN₂O/MWh)
스팀 : N₂O(kgN₂O/TJ)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</si>
</sst>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176" formatCode="_-* #,##0.0_-;\-* #,##0.0_-;_-* &quot;-&quot;_-;_-@_-"/>
    <numFmt numFmtId="177" formatCode="_-* #,##0.0000_-;\-* #,##0.0000_-;_-* &quot;-&quot;_-;_-@_-"/>
    <numFmt numFmtId="178" formatCode="#,##0_);[Red]\(#,##0\)"/>
    <numFmt numFmtId="179" formatCode="#,##0_ "/>
    <numFmt numFmtId="180" formatCode="#,##0.00_ "/>
    <numFmt numFmtId="181" formatCode="#,##0.000_ "/>
    <numFmt numFmtId="182" formatCode="#,##0.000_);[Red]\(#,##0.000\)"/>
    <numFmt numFmtId="183" formatCode="0.000_);[Red]\(0.000\)"/>
  </numFmts>
  <fonts count="3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u/>
      <sz val="11"/>
      <color indexed="12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돋움"/>
      <family val="3"/>
      <charset val="129"/>
    </font>
    <font>
      <sz val="11"/>
      <color theme="0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1"/>
      <color rgb="FF0000CC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sz val="9"/>
      <name val="맑은 고딕"/>
      <family val="3"/>
      <charset val="129"/>
    </font>
    <font>
      <b/>
      <sz val="9"/>
      <name val="맑은 고딕"/>
      <family val="3"/>
      <scheme val="major"/>
    </font>
    <font>
      <b/>
      <sz val="9"/>
      <name val="맑은 고딕"/>
      <family val="3"/>
      <charset val="129"/>
      <scheme val="major"/>
    </font>
  </fonts>
  <fills count="1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double">
        <color indexed="64"/>
      </top>
      <bottom style="thin">
        <color auto="1"/>
      </bottom>
      <diagonal/>
    </border>
    <border>
      <left/>
      <right style="hair">
        <color indexed="64"/>
      </right>
      <top style="double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auto="1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auto="1"/>
      </bottom>
      <diagonal/>
    </border>
    <border>
      <left style="hair">
        <color indexed="64"/>
      </left>
      <right/>
      <top style="double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auto="1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auto="1"/>
      </right>
      <top style="hair">
        <color indexed="64"/>
      </top>
      <bottom style="medium">
        <color auto="1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double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555">
    <xf numFmtId="0" fontId="0" fillId="0" borderId="0" xfId="0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3" fillId="0" borderId="0" xfId="0" applyFont="1">
      <alignment vertical="center"/>
    </xf>
    <xf numFmtId="0" fontId="8" fillId="3" borderId="110" xfId="1" applyFont="1" applyFill="1" applyBorder="1" applyAlignment="1">
      <alignment horizontal="center" vertical="center"/>
    </xf>
    <xf numFmtId="0" fontId="8" fillId="3" borderId="51" xfId="1" applyFont="1" applyFill="1" applyBorder="1" applyAlignment="1">
      <alignment horizontal="center" vertical="center" wrapText="1"/>
    </xf>
    <xf numFmtId="0" fontId="8" fillId="3" borderId="111" xfId="1" applyFont="1" applyFill="1" applyBorder="1" applyAlignment="1">
      <alignment horizontal="center" vertical="center"/>
    </xf>
    <xf numFmtId="0" fontId="8" fillId="3" borderId="112" xfId="1" applyFont="1" applyFill="1" applyBorder="1" applyAlignment="1">
      <alignment horizontal="center" vertical="center"/>
    </xf>
    <xf numFmtId="0" fontId="8" fillId="3" borderId="51" xfId="1" applyFont="1" applyFill="1" applyBorder="1" applyAlignment="1">
      <alignment horizontal="center" vertical="center"/>
    </xf>
    <xf numFmtId="0" fontId="8" fillId="3" borderId="113" xfId="1" applyFont="1" applyFill="1" applyBorder="1" applyAlignment="1">
      <alignment horizontal="center" vertical="center"/>
    </xf>
    <xf numFmtId="0" fontId="8" fillId="3" borderId="46" xfId="1" applyFont="1" applyFill="1" applyBorder="1" applyAlignment="1">
      <alignment horizontal="center" vertical="center"/>
    </xf>
    <xf numFmtId="0" fontId="8" fillId="0" borderId="78" xfId="1" applyFont="1" applyBorder="1" applyAlignment="1">
      <alignment horizontal="left" vertical="center"/>
    </xf>
    <xf numFmtId="0" fontId="8" fillId="0" borderId="9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77" xfId="1" applyFont="1" applyBorder="1" applyAlignment="1">
      <alignment horizontal="left" vertical="center"/>
    </xf>
    <xf numFmtId="0" fontId="8" fillId="0" borderId="13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84" xfId="1" applyFont="1" applyBorder="1" applyAlignment="1">
      <alignment horizontal="left" vertical="center"/>
    </xf>
    <xf numFmtId="0" fontId="8" fillId="0" borderId="69" xfId="1" applyFont="1" applyBorder="1" applyAlignment="1">
      <alignment horizontal="center" vertical="center"/>
    </xf>
    <xf numFmtId="0" fontId="8" fillId="0" borderId="67" xfId="1" applyFont="1" applyBorder="1" applyAlignment="1">
      <alignment horizontal="center" vertical="center"/>
    </xf>
    <xf numFmtId="0" fontId="8" fillId="0" borderId="85" xfId="1" applyFont="1" applyBorder="1" applyAlignment="1">
      <alignment horizontal="left" vertical="center"/>
    </xf>
    <xf numFmtId="0" fontId="8" fillId="0" borderId="65" xfId="1" applyFont="1" applyBorder="1" applyAlignment="1">
      <alignment horizontal="center" vertical="center"/>
    </xf>
    <xf numFmtId="0" fontId="8" fillId="5" borderId="65" xfId="1" applyFont="1" applyFill="1" applyBorder="1" applyAlignment="1">
      <alignment horizontal="center" vertical="center"/>
    </xf>
    <xf numFmtId="0" fontId="8" fillId="0" borderId="63" xfId="1" applyFont="1" applyBorder="1" applyAlignment="1">
      <alignment horizontal="center" vertical="center"/>
    </xf>
    <xf numFmtId="0" fontId="8" fillId="5" borderId="9" xfId="1" applyFont="1" applyFill="1" applyBorder="1" applyAlignment="1">
      <alignment horizontal="center" vertical="center"/>
    </xf>
    <xf numFmtId="0" fontId="8" fillId="5" borderId="13" xfId="1" applyFont="1" applyFill="1" applyBorder="1" applyAlignment="1">
      <alignment horizontal="center" vertical="center"/>
    </xf>
    <xf numFmtId="0" fontId="8" fillId="5" borderId="69" xfId="1" applyFont="1" applyFill="1" applyBorder="1" applyAlignment="1">
      <alignment horizontal="center" vertical="center"/>
    </xf>
    <xf numFmtId="0" fontId="8" fillId="0" borderId="124" xfId="1" applyFont="1" applyBorder="1" applyAlignment="1">
      <alignment horizontal="left" vertical="center"/>
    </xf>
    <xf numFmtId="0" fontId="8" fillId="0" borderId="54" xfId="1" applyFont="1" applyBorder="1" applyAlignment="1">
      <alignment horizontal="left" vertical="center"/>
    </xf>
    <xf numFmtId="0" fontId="8" fillId="0" borderId="127" xfId="1" applyFont="1" applyBorder="1" applyAlignment="1">
      <alignment horizontal="center" vertical="center"/>
    </xf>
    <xf numFmtId="0" fontId="8" fillId="0" borderId="9" xfId="1" applyFont="1" applyBorder="1" applyAlignment="1">
      <alignment horizontal="left" vertical="center"/>
    </xf>
    <xf numFmtId="0" fontId="8" fillId="0" borderId="13" xfId="1" applyFont="1" applyBorder="1" applyAlignment="1">
      <alignment horizontal="left" vertical="center"/>
    </xf>
    <xf numFmtId="0" fontId="8" fillId="0" borderId="76" xfId="1" applyFont="1" applyBorder="1" applyAlignment="1">
      <alignment horizontal="left" vertical="center"/>
    </xf>
    <xf numFmtId="0" fontId="8" fillId="0" borderId="17" xfId="1" applyFont="1" applyBorder="1" applyAlignment="1">
      <alignment horizontal="left" vertical="center"/>
    </xf>
    <xf numFmtId="0" fontId="8" fillId="0" borderId="15" xfId="1" applyFont="1" applyBorder="1" applyAlignment="1">
      <alignment horizontal="center" vertical="center"/>
    </xf>
    <xf numFmtId="0" fontId="8" fillId="0" borderId="116" xfId="1" applyFont="1" applyBorder="1" applyAlignment="1">
      <alignment horizontal="left" vertical="center"/>
    </xf>
    <xf numFmtId="0" fontId="8" fillId="0" borderId="117" xfId="1" applyFont="1" applyBorder="1" applyAlignment="1">
      <alignment horizontal="center" vertical="center"/>
    </xf>
    <xf numFmtId="0" fontId="8" fillId="5" borderId="117" xfId="1" applyFont="1" applyFill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8" fillId="9" borderId="9" xfId="1" applyFont="1" applyFill="1" applyBorder="1" applyAlignment="1">
      <alignment horizontal="center" vertical="center"/>
    </xf>
    <xf numFmtId="0" fontId="8" fillId="9" borderId="13" xfId="1" applyFont="1" applyFill="1" applyBorder="1" applyAlignment="1">
      <alignment horizontal="center" vertical="center"/>
    </xf>
    <xf numFmtId="0" fontId="8" fillId="9" borderId="69" xfId="1" applyFont="1" applyFill="1" applyBorder="1" applyAlignment="1">
      <alignment horizontal="center" vertical="center"/>
    </xf>
    <xf numFmtId="0" fontId="8" fillId="3" borderId="50" xfId="1" applyFont="1" applyFill="1" applyBorder="1" applyAlignment="1">
      <alignment horizontal="center" vertical="center"/>
    </xf>
    <xf numFmtId="0" fontId="8" fillId="0" borderId="187" xfId="1" applyFont="1" applyBorder="1" applyAlignment="1">
      <alignment horizontal="left" vertical="center"/>
    </xf>
    <xf numFmtId="0" fontId="8" fillId="0" borderId="188" xfId="1" applyFont="1" applyBorder="1" applyAlignment="1">
      <alignment horizontal="center" vertical="center"/>
    </xf>
    <xf numFmtId="0" fontId="8" fillId="3" borderId="185" xfId="1" applyFont="1" applyFill="1" applyBorder="1" applyAlignment="1">
      <alignment horizontal="center" vertical="center" wrapText="1"/>
    </xf>
    <xf numFmtId="0" fontId="8" fillId="3" borderId="52" xfId="1" applyFont="1" applyFill="1" applyBorder="1" applyAlignment="1">
      <alignment horizontal="center" vertical="center"/>
    </xf>
    <xf numFmtId="0" fontId="8" fillId="0" borderId="54" xfId="1" applyFont="1" applyBorder="1" applyAlignment="1">
      <alignment horizontal="center" vertical="center"/>
    </xf>
    <xf numFmtId="0" fontId="8" fillId="0" borderId="205" xfId="1" applyFont="1" applyBorder="1" applyAlignment="1">
      <alignment horizontal="left" vertical="center"/>
    </xf>
    <xf numFmtId="0" fontId="8" fillId="0" borderId="121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209" xfId="1" applyFont="1" applyBorder="1" applyAlignment="1">
      <alignment horizontal="left" vertical="center"/>
    </xf>
    <xf numFmtId="0" fontId="8" fillId="0" borderId="21" xfId="1" applyFont="1" applyBorder="1" applyAlignment="1">
      <alignment horizontal="center" vertical="center"/>
    </xf>
    <xf numFmtId="0" fontId="8" fillId="5" borderId="21" xfId="1" applyFont="1" applyFill="1" applyBorder="1" applyAlignment="1">
      <alignment horizontal="center" vertical="center"/>
    </xf>
    <xf numFmtId="0" fontId="8" fillId="0" borderId="210" xfId="1" applyFont="1" applyBorder="1" applyAlignment="1">
      <alignment horizontal="center" vertical="center"/>
    </xf>
    <xf numFmtId="0" fontId="7" fillId="0" borderId="0" xfId="1" applyFont="1" applyProtection="1">
      <alignment vertical="center"/>
      <protection locked="0"/>
    </xf>
    <xf numFmtId="0" fontId="8" fillId="0" borderId="0" xfId="1" applyFont="1" applyProtection="1">
      <alignment vertical="center"/>
      <protection locked="0"/>
    </xf>
    <xf numFmtId="0" fontId="8" fillId="0" borderId="0" xfId="1" applyFont="1" applyAlignment="1" applyProtection="1">
      <alignment horizontal="left"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41" fontId="7" fillId="0" borderId="0" xfId="6" applyFont="1" applyFill="1" applyBorder="1" applyAlignment="1" applyProtection="1">
      <alignment horizontal="center" vertical="center"/>
      <protection locked="0"/>
    </xf>
    <xf numFmtId="176" fontId="7" fillId="0" borderId="0" xfId="6" applyNumberFormat="1" applyFont="1" applyFill="1" applyBorder="1" applyAlignment="1" applyProtection="1">
      <alignment horizontal="center" vertical="center"/>
      <protection locked="0"/>
    </xf>
    <xf numFmtId="0" fontId="9" fillId="0" borderId="0" xfId="1" applyFont="1" applyProtection="1">
      <alignment vertical="center"/>
      <protection locked="0"/>
    </xf>
    <xf numFmtId="41" fontId="10" fillId="0" borderId="0" xfId="6" applyFont="1" applyFill="1" applyBorder="1" applyAlignment="1" applyProtection="1">
      <alignment horizontal="center" vertical="center"/>
      <protection locked="0"/>
    </xf>
    <xf numFmtId="0" fontId="10" fillId="0" borderId="0" xfId="1" applyFont="1" applyAlignment="1" applyProtection="1">
      <alignment horizontal="center" vertical="center"/>
      <protection locked="0"/>
    </xf>
    <xf numFmtId="0" fontId="9" fillId="0" borderId="224" xfId="1" applyFont="1" applyBorder="1" applyProtection="1">
      <alignment vertical="center"/>
      <protection locked="0"/>
    </xf>
    <xf numFmtId="0" fontId="15" fillId="0" borderId="0" xfId="1" applyFont="1" applyProtection="1">
      <alignment vertical="center"/>
      <protection locked="0"/>
    </xf>
    <xf numFmtId="49" fontId="9" fillId="0" borderId="0" xfId="1" applyNumberFormat="1" applyFont="1" applyProtection="1">
      <alignment vertical="center"/>
      <protection locked="0"/>
    </xf>
    <xf numFmtId="0" fontId="10" fillId="6" borderId="130" xfId="1" applyFont="1" applyFill="1" applyBorder="1" applyAlignment="1">
      <alignment horizontal="center" vertical="center"/>
    </xf>
    <xf numFmtId="0" fontId="10" fillId="6" borderId="94" xfId="1" applyFont="1" applyFill="1" applyBorder="1" applyAlignment="1">
      <alignment horizontal="center" vertical="center"/>
    </xf>
    <xf numFmtId="0" fontId="10" fillId="6" borderId="95" xfId="1" applyFont="1" applyFill="1" applyBorder="1" applyAlignment="1">
      <alignment horizontal="center" vertical="center"/>
    </xf>
    <xf numFmtId="0" fontId="9" fillId="0" borderId="36" xfId="1" applyFont="1" applyBorder="1">
      <alignment vertical="center"/>
    </xf>
    <xf numFmtId="49" fontId="9" fillId="0" borderId="47" xfId="1" applyNumberFormat="1" applyFont="1" applyBorder="1" applyAlignment="1">
      <alignment horizontal="center" vertical="center"/>
    </xf>
    <xf numFmtId="0" fontId="9" fillId="0" borderId="38" xfId="1" applyFont="1" applyBorder="1">
      <alignment vertical="center"/>
    </xf>
    <xf numFmtId="49" fontId="9" fillId="0" borderId="48" xfId="1" applyNumberFormat="1" applyFont="1" applyBorder="1" applyAlignment="1">
      <alignment horizontal="center" vertical="center"/>
    </xf>
    <xf numFmtId="0" fontId="9" fillId="0" borderId="167" xfId="1" applyFont="1" applyBorder="1">
      <alignment vertical="center"/>
    </xf>
    <xf numFmtId="0" fontId="9" fillId="0" borderId="40" xfId="1" applyFont="1" applyBorder="1">
      <alignment vertical="center"/>
    </xf>
    <xf numFmtId="49" fontId="9" fillId="0" borderId="49" xfId="1" applyNumberFormat="1" applyFont="1" applyBorder="1" applyAlignment="1">
      <alignment horizontal="center" vertical="center"/>
    </xf>
    <xf numFmtId="0" fontId="10" fillId="6" borderId="198" xfId="1" applyFont="1" applyFill="1" applyBorder="1" applyAlignment="1">
      <alignment horizontal="center" vertical="center"/>
    </xf>
    <xf numFmtId="0" fontId="10" fillId="6" borderId="51" xfId="1" applyFont="1" applyFill="1" applyBorder="1" applyAlignment="1">
      <alignment horizontal="center" vertical="center"/>
    </xf>
    <xf numFmtId="0" fontId="10" fillId="6" borderId="52" xfId="1" applyFont="1" applyFill="1" applyBorder="1" applyAlignment="1">
      <alignment horizontal="center" vertical="center"/>
    </xf>
    <xf numFmtId="0" fontId="10" fillId="6" borderId="227" xfId="1" applyFont="1" applyFill="1" applyBorder="1" applyAlignment="1">
      <alignment horizontal="center" vertical="center" wrapText="1"/>
    </xf>
    <xf numFmtId="0" fontId="10" fillId="6" borderId="228" xfId="1" applyFont="1" applyFill="1" applyBorder="1" applyAlignment="1">
      <alignment horizontal="center" vertical="center" wrapText="1"/>
    </xf>
    <xf numFmtId="0" fontId="10" fillId="6" borderId="229" xfId="1" applyFont="1" applyFill="1" applyBorder="1" applyAlignment="1">
      <alignment horizontal="center" vertical="center" wrapText="1"/>
    </xf>
    <xf numFmtId="0" fontId="10" fillId="6" borderId="50" xfId="1" applyFont="1" applyFill="1" applyBorder="1" applyAlignment="1">
      <alignment horizontal="center" vertical="center"/>
    </xf>
    <xf numFmtId="0" fontId="10" fillId="6" borderId="60" xfId="1" applyFont="1" applyFill="1" applyBorder="1" applyAlignment="1">
      <alignment horizontal="center" vertical="center"/>
    </xf>
    <xf numFmtId="0" fontId="9" fillId="0" borderId="231" xfId="1" applyFont="1" applyBorder="1">
      <alignment vertical="center"/>
    </xf>
    <xf numFmtId="0" fontId="9" fillId="0" borderId="54" xfId="1" applyFont="1" applyBorder="1">
      <alignment vertical="center"/>
    </xf>
    <xf numFmtId="0" fontId="9" fillId="0" borderId="55" xfId="1" applyFont="1" applyBorder="1">
      <alignment vertical="center"/>
    </xf>
    <xf numFmtId="0" fontId="9" fillId="0" borderId="53" xfId="1" applyFont="1" applyBorder="1">
      <alignment vertical="center"/>
    </xf>
    <xf numFmtId="0" fontId="9" fillId="0" borderId="61" xfId="1" applyFont="1" applyBorder="1">
      <alignment vertical="center"/>
    </xf>
    <xf numFmtId="0" fontId="9" fillId="0" borderId="10" xfId="1" applyFont="1" applyBorder="1">
      <alignment vertical="center"/>
    </xf>
    <xf numFmtId="0" fontId="9" fillId="0" borderId="13" xfId="1" applyFont="1" applyBorder="1">
      <alignment vertical="center"/>
    </xf>
    <xf numFmtId="0" fontId="9" fillId="0" borderId="57" xfId="1" applyFont="1" applyBorder="1">
      <alignment vertical="center"/>
    </xf>
    <xf numFmtId="0" fontId="9" fillId="0" borderId="56" xfId="1" applyFont="1" applyBorder="1">
      <alignment vertical="center"/>
    </xf>
    <xf numFmtId="0" fontId="9" fillId="0" borderId="62" xfId="1" applyFont="1" applyBorder="1">
      <alignment vertical="center"/>
    </xf>
    <xf numFmtId="0" fontId="9" fillId="0" borderId="191" xfId="1" applyFont="1" applyBorder="1">
      <alignment vertical="center"/>
    </xf>
    <xf numFmtId="0" fontId="9" fillId="0" borderId="21" xfId="1" applyFont="1" applyBorder="1">
      <alignment vertical="center"/>
    </xf>
    <xf numFmtId="0" fontId="9" fillId="0" borderId="200" xfId="1" applyFont="1" applyBorder="1">
      <alignment vertical="center"/>
    </xf>
    <xf numFmtId="0" fontId="9" fillId="0" borderId="216" xfId="1" applyFont="1" applyBorder="1">
      <alignment vertical="center"/>
    </xf>
    <xf numFmtId="0" fontId="9" fillId="0" borderId="192" xfId="1" applyFont="1" applyBorder="1">
      <alignment vertical="center"/>
    </xf>
    <xf numFmtId="0" fontId="9" fillId="0" borderId="82" xfId="1" applyFont="1" applyBorder="1">
      <alignment vertical="center"/>
    </xf>
    <xf numFmtId="0" fontId="9" fillId="0" borderId="65" xfId="1" applyFont="1" applyBorder="1">
      <alignment vertical="center"/>
    </xf>
    <xf numFmtId="0" fontId="9" fillId="0" borderId="199" xfId="1" applyFont="1" applyBorder="1">
      <alignment vertical="center"/>
    </xf>
    <xf numFmtId="0" fontId="9" fillId="0" borderId="217" xfId="1" applyFont="1" applyBorder="1">
      <alignment vertical="center"/>
    </xf>
    <xf numFmtId="0" fontId="9" fillId="0" borderId="194" xfId="1" applyFont="1" applyBorder="1">
      <alignment vertical="center"/>
    </xf>
    <xf numFmtId="0" fontId="9" fillId="0" borderId="123" xfId="1" applyFont="1" applyBorder="1">
      <alignment vertical="center"/>
    </xf>
    <xf numFmtId="0" fontId="9" fillId="0" borderId="69" xfId="1" applyFont="1" applyBorder="1">
      <alignment vertical="center"/>
    </xf>
    <xf numFmtId="0" fontId="9" fillId="0" borderId="201" xfId="1" applyFont="1" applyBorder="1">
      <alignment vertical="center"/>
    </xf>
    <xf numFmtId="0" fontId="9" fillId="0" borderId="218" xfId="1" applyFont="1" applyBorder="1">
      <alignment vertical="center"/>
    </xf>
    <xf numFmtId="0" fontId="9" fillId="0" borderId="189" xfId="1" applyFont="1" applyBorder="1">
      <alignment vertical="center"/>
    </xf>
    <xf numFmtId="0" fontId="9" fillId="0" borderId="14" xfId="1" applyFont="1" applyBorder="1">
      <alignment vertical="center"/>
    </xf>
    <xf numFmtId="0" fontId="9" fillId="0" borderId="17" xfId="1" applyFont="1" applyBorder="1">
      <alignment vertical="center"/>
    </xf>
    <xf numFmtId="0" fontId="9" fillId="0" borderId="59" xfId="1" applyFont="1" applyBorder="1">
      <alignment vertical="center"/>
    </xf>
    <xf numFmtId="0" fontId="9" fillId="0" borderId="58" xfId="1" applyFont="1" applyBorder="1">
      <alignment vertical="center"/>
    </xf>
    <xf numFmtId="0" fontId="9" fillId="0" borderId="18" xfId="1" applyFont="1" applyBorder="1">
      <alignment vertical="center"/>
    </xf>
    <xf numFmtId="0" fontId="10" fillId="7" borderId="100" xfId="1" applyFont="1" applyFill="1" applyBorder="1" applyAlignment="1">
      <alignment horizontal="center" vertical="center"/>
    </xf>
    <xf numFmtId="0" fontId="10" fillId="7" borderId="102" xfId="1" applyFont="1" applyFill="1" applyBorder="1" applyAlignment="1">
      <alignment horizontal="center" vertical="center"/>
    </xf>
    <xf numFmtId="0" fontId="9" fillId="7" borderId="103" xfId="1" applyFont="1" applyFill="1" applyBorder="1" applyAlignment="1">
      <alignment horizontal="center" vertical="center"/>
    </xf>
    <xf numFmtId="0" fontId="9" fillId="0" borderId="137" xfId="1" applyFont="1" applyBorder="1">
      <alignment vertical="center"/>
    </xf>
    <xf numFmtId="0" fontId="9" fillId="0" borderId="138" xfId="1" applyFont="1" applyBorder="1">
      <alignment vertical="center"/>
    </xf>
    <xf numFmtId="179" fontId="9" fillId="0" borderId="138" xfId="1" applyNumberFormat="1" applyFont="1" applyBorder="1">
      <alignment vertical="center"/>
    </xf>
    <xf numFmtId="0" fontId="9" fillId="0" borderId="90" xfId="1" applyFont="1" applyBorder="1">
      <alignment vertical="center"/>
    </xf>
    <xf numFmtId="0" fontId="9" fillId="0" borderId="139" xfId="1" applyFont="1" applyBorder="1">
      <alignment vertical="center"/>
    </xf>
    <xf numFmtId="0" fontId="9" fillId="0" borderId="140" xfId="1" applyFont="1" applyBorder="1">
      <alignment vertical="center"/>
    </xf>
    <xf numFmtId="179" fontId="9" fillId="0" borderId="140" xfId="1" applyNumberFormat="1" applyFont="1" applyBorder="1">
      <alignment vertical="center"/>
    </xf>
    <xf numFmtId="0" fontId="9" fillId="0" borderId="91" xfId="1" applyFont="1" applyBorder="1">
      <alignment vertical="center"/>
    </xf>
    <xf numFmtId="0" fontId="10" fillId="7" borderId="133" xfId="1" applyFont="1" applyFill="1" applyBorder="1" applyAlignment="1">
      <alignment horizontal="center" vertical="center"/>
    </xf>
    <xf numFmtId="0" fontId="10" fillId="7" borderId="1" xfId="1" applyFont="1" applyFill="1" applyBorder="1" applyAlignment="1">
      <alignment horizontal="center" vertical="center"/>
    </xf>
    <xf numFmtId="0" fontId="10" fillId="7" borderId="134" xfId="1" applyFont="1" applyFill="1" applyBorder="1" applyAlignment="1">
      <alignment horizontal="center" vertical="center"/>
    </xf>
    <xf numFmtId="0" fontId="9" fillId="0" borderId="39" xfId="1" applyFont="1" applyBorder="1">
      <alignment vertical="center"/>
    </xf>
    <xf numFmtId="179" fontId="9" fillId="0" borderId="39" xfId="1" applyNumberFormat="1" applyFont="1" applyBorder="1">
      <alignment vertical="center"/>
    </xf>
    <xf numFmtId="0" fontId="9" fillId="0" borderId="48" xfId="1" applyFont="1" applyBorder="1">
      <alignment vertical="center"/>
    </xf>
    <xf numFmtId="0" fontId="9" fillId="0" borderId="104" xfId="1" applyFont="1" applyBorder="1">
      <alignment vertical="center"/>
    </xf>
    <xf numFmtId="0" fontId="9" fillId="0" borderId="131" xfId="1" applyFont="1" applyBorder="1">
      <alignment vertical="center"/>
    </xf>
    <xf numFmtId="179" fontId="9" fillId="0" borderId="131" xfId="1" applyNumberFormat="1" applyFont="1" applyBorder="1">
      <alignment vertical="center"/>
    </xf>
    <xf numFmtId="0" fontId="9" fillId="0" borderId="132" xfId="1" applyFont="1" applyBorder="1">
      <alignment vertical="center"/>
    </xf>
    <xf numFmtId="0" fontId="9" fillId="0" borderId="106" xfId="1" applyFont="1" applyBorder="1">
      <alignment vertical="center"/>
    </xf>
    <xf numFmtId="0" fontId="9" fillId="0" borderId="135" xfId="1" applyFont="1" applyBorder="1">
      <alignment vertical="center"/>
    </xf>
    <xf numFmtId="179" fontId="9" fillId="0" borderId="135" xfId="1" applyNumberFormat="1" applyFont="1" applyBorder="1">
      <alignment vertical="center"/>
    </xf>
    <xf numFmtId="0" fontId="9" fillId="0" borderId="136" xfId="1" applyFont="1" applyBorder="1">
      <alignment vertical="center"/>
    </xf>
    <xf numFmtId="0" fontId="9" fillId="0" borderId="0" xfId="1" applyFont="1">
      <alignment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0" fillId="2" borderId="25" xfId="1" applyFont="1" applyFill="1" applyBorder="1" applyAlignment="1">
      <alignment horizontal="center" vertical="center"/>
    </xf>
    <xf numFmtId="41" fontId="10" fillId="0" borderId="230" xfId="6" applyFont="1" applyFill="1" applyBorder="1" applyAlignment="1" applyProtection="1">
      <alignment horizontal="center" vertical="center"/>
    </xf>
    <xf numFmtId="41" fontId="10" fillId="0" borderId="232" xfId="6" applyFont="1" applyFill="1" applyBorder="1" applyAlignment="1" applyProtection="1">
      <alignment horizontal="center" vertical="center"/>
    </xf>
    <xf numFmtId="41" fontId="10" fillId="0" borderId="233" xfId="6" applyFont="1" applyFill="1" applyBorder="1" applyAlignment="1" applyProtection="1">
      <alignment horizontal="center" vertical="center"/>
    </xf>
    <xf numFmtId="0" fontId="10" fillId="0" borderId="0" xfId="1" applyFont="1">
      <alignment vertical="center"/>
    </xf>
    <xf numFmtId="0" fontId="9" fillId="0" borderId="0" xfId="1" applyFont="1" applyAlignment="1">
      <alignment horizontal="left" vertical="center"/>
    </xf>
    <xf numFmtId="0" fontId="10" fillId="6" borderId="93" xfId="1" applyFont="1" applyFill="1" applyBorder="1" applyAlignment="1">
      <alignment horizontal="center" vertical="center"/>
    </xf>
    <xf numFmtId="0" fontId="10" fillId="0" borderId="100" xfId="1" applyFont="1" applyBorder="1" applyAlignment="1">
      <alignment horizontal="center" vertical="center"/>
    </xf>
    <xf numFmtId="0" fontId="9" fillId="0" borderId="101" xfId="1" applyFont="1" applyBorder="1" applyAlignment="1">
      <alignment horizontal="center" vertical="center"/>
    </xf>
    <xf numFmtId="177" fontId="10" fillId="0" borderId="102" xfId="6" applyNumberFormat="1" applyFont="1" applyFill="1" applyBorder="1" applyAlignment="1" applyProtection="1">
      <alignment horizontal="center" vertical="center"/>
    </xf>
    <xf numFmtId="177" fontId="10" fillId="0" borderId="103" xfId="6" applyNumberFormat="1" applyFont="1" applyFill="1" applyBorder="1" applyAlignment="1" applyProtection="1">
      <alignment horizontal="center" vertical="center"/>
    </xf>
    <xf numFmtId="0" fontId="10" fillId="0" borderId="96" xfId="1" applyFont="1" applyBorder="1" applyAlignment="1">
      <alignment horizontal="center" vertical="center"/>
    </xf>
    <xf numFmtId="0" fontId="9" fillId="0" borderId="97" xfId="1" applyFont="1" applyBorder="1" applyAlignment="1">
      <alignment horizontal="center" vertical="center"/>
    </xf>
    <xf numFmtId="0" fontId="10" fillId="0" borderId="38" xfId="1" applyFont="1" applyBorder="1" applyAlignment="1">
      <alignment horizontal="center" vertical="center"/>
    </xf>
    <xf numFmtId="0" fontId="9" fillId="0" borderId="99" xfId="1" applyFont="1" applyBorder="1" applyAlignment="1">
      <alignment horizontal="center" vertical="center"/>
    </xf>
    <xf numFmtId="0" fontId="10" fillId="0" borderId="40" xfId="1" applyFont="1" applyBorder="1" applyAlignment="1">
      <alignment horizontal="center" vertical="center"/>
    </xf>
    <xf numFmtId="0" fontId="10" fillId="4" borderId="31" xfId="1" applyFont="1" applyFill="1" applyBorder="1" applyAlignment="1">
      <alignment horizontal="center" vertical="center"/>
    </xf>
    <xf numFmtId="0" fontId="10" fillId="6" borderId="34" xfId="1" applyFont="1" applyFill="1" applyBorder="1" applyAlignment="1">
      <alignment horizontal="center" vertical="center"/>
    </xf>
    <xf numFmtId="0" fontId="10" fillId="6" borderId="31" xfId="1" applyFont="1" applyFill="1" applyBorder="1" applyAlignment="1">
      <alignment horizontal="center" vertical="center"/>
    </xf>
    <xf numFmtId="0" fontId="10" fillId="6" borderId="46" xfId="1" applyFont="1" applyFill="1" applyBorder="1" applyAlignment="1">
      <alignment horizontal="center" vertical="center"/>
    </xf>
    <xf numFmtId="0" fontId="10" fillId="0" borderId="36" xfId="1" applyFont="1" applyBorder="1" applyAlignment="1">
      <alignment horizontal="center" vertical="center"/>
    </xf>
    <xf numFmtId="0" fontId="9" fillId="0" borderId="70" xfId="1" applyFont="1" applyBorder="1" applyAlignment="1">
      <alignment horizontal="center" vertical="center"/>
    </xf>
    <xf numFmtId="0" fontId="9" fillId="0" borderId="37" xfId="1" applyFont="1" applyBorder="1" applyAlignment="1">
      <alignment horizontal="center" vertical="center"/>
    </xf>
    <xf numFmtId="0" fontId="10" fillId="0" borderId="37" xfId="1" applyFont="1" applyBorder="1" applyAlignment="1">
      <alignment horizontal="center" vertical="center"/>
    </xf>
    <xf numFmtId="0" fontId="10" fillId="0" borderId="42" xfId="1" applyFont="1" applyBorder="1" applyAlignment="1">
      <alignment horizontal="center" vertical="center"/>
    </xf>
    <xf numFmtId="41" fontId="10" fillId="0" borderId="36" xfId="6" applyFont="1" applyFill="1" applyBorder="1" applyAlignment="1" applyProtection="1">
      <alignment horizontal="center" vertical="center"/>
    </xf>
    <xf numFmtId="176" fontId="10" fillId="0" borderId="37" xfId="6" applyNumberFormat="1" applyFont="1" applyFill="1" applyBorder="1" applyAlignment="1" applyProtection="1">
      <alignment horizontal="center" vertical="center"/>
    </xf>
    <xf numFmtId="176" fontId="10" fillId="0" borderId="47" xfId="6" applyNumberFormat="1" applyFont="1" applyFill="1" applyBorder="1" applyAlignment="1" applyProtection="1">
      <alignment horizontal="center" vertical="center"/>
    </xf>
    <xf numFmtId="0" fontId="9" fillId="0" borderId="71" xfId="1" applyFont="1" applyBorder="1" applyAlignment="1">
      <alignment horizontal="center" vertical="center"/>
    </xf>
    <xf numFmtId="0" fontId="9" fillId="0" borderId="39" xfId="1" applyFont="1" applyBorder="1" applyAlignment="1">
      <alignment horizontal="center" vertical="center"/>
    </xf>
    <xf numFmtId="0" fontId="10" fillId="0" borderId="39" xfId="1" applyFont="1" applyBorder="1" applyAlignment="1">
      <alignment horizontal="center" vertical="center"/>
    </xf>
    <xf numFmtId="0" fontId="10" fillId="0" borderId="43" xfId="1" applyFont="1" applyBorder="1" applyAlignment="1">
      <alignment horizontal="center" vertical="center"/>
    </xf>
    <xf numFmtId="41" fontId="10" fillId="0" borderId="38" xfId="6" applyFont="1" applyFill="1" applyBorder="1" applyAlignment="1" applyProtection="1">
      <alignment horizontal="center" vertical="center"/>
    </xf>
    <xf numFmtId="41" fontId="10" fillId="0" borderId="39" xfId="6" applyFont="1" applyFill="1" applyBorder="1" applyAlignment="1" applyProtection="1">
      <alignment horizontal="center" vertical="center"/>
    </xf>
    <xf numFmtId="176" fontId="10" fillId="0" borderId="48" xfId="6" applyNumberFormat="1" applyFont="1" applyFill="1" applyBorder="1" applyAlignment="1" applyProtection="1">
      <alignment horizontal="center" vertical="center"/>
    </xf>
    <xf numFmtId="0" fontId="9" fillId="0" borderId="72" xfId="1" applyFont="1" applyBorder="1" applyAlignment="1">
      <alignment horizontal="center" vertical="center"/>
    </xf>
    <xf numFmtId="0" fontId="9" fillId="0" borderId="41" xfId="1" applyFont="1" applyBorder="1" applyAlignment="1">
      <alignment horizontal="center" vertical="center"/>
    </xf>
    <xf numFmtId="0" fontId="10" fillId="0" borderId="41" xfId="1" applyFont="1" applyBorder="1" applyAlignment="1">
      <alignment horizontal="center" vertical="center"/>
    </xf>
    <xf numFmtId="0" fontId="10" fillId="0" borderId="44" xfId="1" applyFont="1" applyBorder="1" applyAlignment="1">
      <alignment horizontal="center" vertical="center"/>
    </xf>
    <xf numFmtId="41" fontId="10" fillId="0" borderId="40" xfId="6" applyFont="1" applyFill="1" applyBorder="1" applyAlignment="1" applyProtection="1">
      <alignment horizontal="center" vertical="center"/>
    </xf>
    <xf numFmtId="41" fontId="10" fillId="0" borderId="41" xfId="6" applyFont="1" applyFill="1" applyBorder="1" applyAlignment="1" applyProtection="1">
      <alignment horizontal="center" vertical="center"/>
    </xf>
    <xf numFmtId="176" fontId="10" fillId="0" borderId="49" xfId="6" applyNumberFormat="1" applyFont="1" applyFill="1" applyBorder="1" applyAlignment="1" applyProtection="1">
      <alignment horizontal="center" vertical="center"/>
    </xf>
    <xf numFmtId="0" fontId="8" fillId="0" borderId="0" xfId="1" applyFont="1" applyAlignment="1">
      <alignment horizontal="left" vertical="center"/>
    </xf>
    <xf numFmtId="0" fontId="10" fillId="4" borderId="50" xfId="1" applyFont="1" applyFill="1" applyBorder="1" applyAlignment="1">
      <alignment horizontal="center" vertical="center"/>
    </xf>
    <xf numFmtId="0" fontId="10" fillId="4" borderId="51" xfId="1" applyFont="1" applyFill="1" applyBorder="1" applyAlignment="1">
      <alignment horizontal="center" vertical="center"/>
    </xf>
    <xf numFmtId="0" fontId="10" fillId="4" borderId="52" xfId="1" applyFont="1" applyFill="1" applyBorder="1" applyAlignment="1">
      <alignment horizontal="center" vertical="center"/>
    </xf>
    <xf numFmtId="0" fontId="10" fillId="4" borderId="60" xfId="1" applyFont="1" applyFill="1" applyBorder="1" applyAlignment="1">
      <alignment horizontal="center" vertical="center"/>
    </xf>
    <xf numFmtId="178" fontId="9" fillId="0" borderId="36" xfId="1" applyNumberFormat="1" applyFont="1" applyBorder="1">
      <alignment vertical="center"/>
    </xf>
    <xf numFmtId="178" fontId="9" fillId="0" borderId="38" xfId="1" applyNumberFormat="1" applyFont="1" applyBorder="1">
      <alignment vertical="center"/>
    </xf>
    <xf numFmtId="178" fontId="9" fillId="0" borderId="40" xfId="1" applyNumberFormat="1" applyFont="1" applyBorder="1">
      <alignment vertical="center"/>
    </xf>
    <xf numFmtId="0" fontId="9" fillId="0" borderId="166" xfId="1" applyFont="1" applyBorder="1">
      <alignment vertical="center"/>
    </xf>
    <xf numFmtId="0" fontId="9" fillId="0" borderId="168" xfId="1" applyFont="1" applyBorder="1">
      <alignment vertical="center"/>
    </xf>
    <xf numFmtId="0" fontId="0" fillId="13" borderId="0" xfId="0" applyFill="1" applyProtection="1">
      <alignment vertical="center"/>
      <protection locked="0"/>
    </xf>
    <xf numFmtId="0" fontId="20" fillId="13" borderId="33" xfId="0" quotePrefix="1" applyFont="1" applyFill="1" applyBorder="1" applyProtection="1">
      <alignment vertical="center"/>
      <protection locked="0"/>
    </xf>
    <xf numFmtId="0" fontId="20" fillId="13" borderId="152" xfId="0" applyFont="1" applyFill="1" applyBorder="1" applyProtection="1">
      <alignment vertical="center"/>
      <protection locked="0"/>
    </xf>
    <xf numFmtId="3" fontId="20" fillId="13" borderId="152" xfId="0" applyNumberFormat="1" applyFont="1" applyFill="1" applyBorder="1" applyProtection="1">
      <alignment vertical="center"/>
      <protection locked="0"/>
    </xf>
    <xf numFmtId="0" fontId="27" fillId="13" borderId="152" xfId="7" applyFont="1" applyFill="1" applyBorder="1" applyProtection="1">
      <alignment vertical="center"/>
      <protection locked="0"/>
    </xf>
    <xf numFmtId="3" fontId="20" fillId="13" borderId="154" xfId="0" applyNumberFormat="1" applyFont="1" applyFill="1" applyBorder="1" applyProtection="1">
      <alignment vertical="center"/>
      <protection locked="0"/>
    </xf>
    <xf numFmtId="0" fontId="3" fillId="13" borderId="0" xfId="0" applyFont="1" applyFill="1" applyProtection="1">
      <alignment vertical="center"/>
      <protection locked="0"/>
    </xf>
    <xf numFmtId="0" fontId="21" fillId="13" borderId="0" xfId="0" applyFont="1" applyFill="1">
      <alignment vertical="center"/>
    </xf>
    <xf numFmtId="0" fontId="22" fillId="2" borderId="150" xfId="0" applyFont="1" applyFill="1" applyBorder="1">
      <alignment vertical="center"/>
    </xf>
    <xf numFmtId="0" fontId="22" fillId="2" borderId="151" xfId="0" applyFont="1" applyFill="1" applyBorder="1">
      <alignment vertical="center"/>
    </xf>
    <xf numFmtId="0" fontId="22" fillId="2" borderId="153" xfId="0" applyFont="1" applyFill="1" applyBorder="1">
      <alignment vertical="center"/>
    </xf>
    <xf numFmtId="0" fontId="23" fillId="13" borderId="159" xfId="1" applyFont="1" applyFill="1" applyBorder="1">
      <alignment vertical="center"/>
    </xf>
    <xf numFmtId="41" fontId="23" fillId="13" borderId="148" xfId="1" applyNumberFormat="1" applyFont="1" applyFill="1" applyBorder="1">
      <alignment vertical="center"/>
    </xf>
    <xf numFmtId="0" fontId="23" fillId="13" borderId="39" xfId="1" applyFont="1" applyFill="1" applyBorder="1">
      <alignment vertical="center"/>
    </xf>
    <xf numFmtId="41" fontId="23" fillId="13" borderId="149" xfId="1" applyNumberFormat="1" applyFont="1" applyFill="1" applyBorder="1">
      <alignment vertical="center"/>
    </xf>
    <xf numFmtId="0" fontId="23" fillId="13" borderId="19" xfId="1" applyFont="1" applyFill="1" applyBorder="1">
      <alignment vertical="center"/>
    </xf>
    <xf numFmtId="41" fontId="23" fillId="13" borderId="204" xfId="1" applyNumberFormat="1" applyFont="1" applyFill="1" applyBorder="1">
      <alignment vertical="center"/>
    </xf>
    <xf numFmtId="0" fontId="24" fillId="13" borderId="135" xfId="1" applyFont="1" applyFill="1" applyBorder="1">
      <alignment vertical="center"/>
    </xf>
    <xf numFmtId="41" fontId="24" fillId="13" borderId="142" xfId="1" applyNumberFormat="1" applyFont="1" applyFill="1" applyBorder="1">
      <alignment vertical="center"/>
    </xf>
    <xf numFmtId="0" fontId="23" fillId="13" borderId="98" xfId="1" applyFont="1" applyFill="1" applyBorder="1">
      <alignment vertical="center"/>
    </xf>
    <xf numFmtId="41" fontId="23" fillId="13" borderId="163" xfId="1" applyNumberFormat="1" applyFont="1" applyFill="1" applyBorder="1">
      <alignment vertical="center"/>
    </xf>
    <xf numFmtId="0" fontId="23" fillId="13" borderId="140" xfId="1" applyFont="1" applyFill="1" applyBorder="1">
      <alignment vertical="center"/>
    </xf>
    <xf numFmtId="41" fontId="23" fillId="13" borderId="161" xfId="1" applyNumberFormat="1" applyFont="1" applyFill="1" applyBorder="1">
      <alignment vertical="center"/>
    </xf>
    <xf numFmtId="0" fontId="24" fillId="13" borderId="32" xfId="1" applyFont="1" applyFill="1" applyBorder="1">
      <alignment vertical="center"/>
    </xf>
    <xf numFmtId="41" fontId="24" fillId="13" borderId="165" xfId="1" applyNumberFormat="1" applyFont="1" applyFill="1" applyBorder="1">
      <alignment vertical="center"/>
    </xf>
    <xf numFmtId="41" fontId="21" fillId="13" borderId="160" xfId="0" applyNumberFormat="1" applyFont="1" applyFill="1" applyBorder="1">
      <alignment vertical="center"/>
    </xf>
    <xf numFmtId="180" fontId="21" fillId="13" borderId="136" xfId="0" applyNumberFormat="1" applyFont="1" applyFill="1" applyBorder="1">
      <alignment vertical="center"/>
    </xf>
    <xf numFmtId="0" fontId="8" fillId="0" borderId="78" xfId="1" applyFont="1" applyBorder="1" applyAlignment="1" applyProtection="1">
      <alignment horizontal="left" vertical="center"/>
      <protection locked="0"/>
    </xf>
    <xf numFmtId="0" fontId="8" fillId="0" borderId="9" xfId="1" applyFont="1" applyBorder="1" applyAlignment="1" applyProtection="1">
      <alignment horizontal="center" vertical="center"/>
      <protection locked="0"/>
    </xf>
    <xf numFmtId="0" fontId="8" fillId="9" borderId="9" xfId="1" applyFont="1" applyFill="1" applyBorder="1" applyAlignment="1" applyProtection="1">
      <alignment horizontal="center" vertical="center"/>
      <protection locked="0"/>
    </xf>
    <xf numFmtId="180" fontId="8" fillId="0" borderId="8" xfId="6" applyNumberFormat="1" applyFont="1" applyFill="1" applyBorder="1" applyProtection="1">
      <alignment vertical="center"/>
      <protection locked="0"/>
    </xf>
    <xf numFmtId="180" fontId="8" fillId="0" borderId="9" xfId="6" applyNumberFormat="1" applyFont="1" applyFill="1" applyBorder="1" applyProtection="1">
      <alignment vertical="center"/>
      <protection locked="0"/>
    </xf>
    <xf numFmtId="180" fontId="8" fillId="0" borderId="26" xfId="6" applyNumberFormat="1" applyFont="1" applyFill="1" applyBorder="1" applyProtection="1">
      <alignment vertical="center"/>
      <protection locked="0"/>
    </xf>
    <xf numFmtId="0" fontId="8" fillId="0" borderId="77" xfId="1" applyFont="1" applyBorder="1" applyAlignment="1" applyProtection="1">
      <alignment horizontal="left" vertical="center"/>
      <protection locked="0"/>
    </xf>
    <xf numFmtId="0" fontId="8" fillId="0" borderId="13" xfId="1" applyFont="1" applyBorder="1" applyAlignment="1" applyProtection="1">
      <alignment horizontal="center" vertical="center"/>
      <protection locked="0"/>
    </xf>
    <xf numFmtId="0" fontId="8" fillId="9" borderId="13" xfId="1" applyFont="1" applyFill="1" applyBorder="1" applyAlignment="1" applyProtection="1">
      <alignment horizontal="center" vertical="center"/>
      <protection locked="0"/>
    </xf>
    <xf numFmtId="180" fontId="8" fillId="0" borderId="12" xfId="6" applyNumberFormat="1" applyFont="1" applyFill="1" applyBorder="1" applyProtection="1">
      <alignment vertical="center"/>
      <protection locked="0"/>
    </xf>
    <xf numFmtId="180" fontId="8" fillId="0" borderId="13" xfId="6" applyNumberFormat="1" applyFont="1" applyFill="1" applyBorder="1" applyProtection="1">
      <alignment vertical="center"/>
      <protection locked="0"/>
    </xf>
    <xf numFmtId="180" fontId="8" fillId="0" borderId="83" xfId="6" applyNumberFormat="1" applyFont="1" applyFill="1" applyBorder="1" applyProtection="1">
      <alignment vertical="center"/>
      <protection locked="0"/>
    </xf>
    <xf numFmtId="0" fontId="8" fillId="0" borderId="84" xfId="1" applyFont="1" applyBorder="1" applyAlignment="1" applyProtection="1">
      <alignment horizontal="left" vertical="center"/>
      <protection locked="0"/>
    </xf>
    <xf numFmtId="0" fontId="8" fillId="0" borderId="69" xfId="1" applyFont="1" applyBorder="1" applyAlignment="1" applyProtection="1">
      <alignment horizontal="center" vertical="center"/>
      <protection locked="0"/>
    </xf>
    <xf numFmtId="0" fontId="8" fillId="9" borderId="69" xfId="1" applyFont="1" applyFill="1" applyBorder="1" applyAlignment="1" applyProtection="1">
      <alignment horizontal="center" vertical="center"/>
      <protection locked="0"/>
    </xf>
    <xf numFmtId="180" fontId="8" fillId="0" borderId="68" xfId="6" applyNumberFormat="1" applyFont="1" applyFill="1" applyBorder="1" applyProtection="1">
      <alignment vertical="center"/>
      <protection locked="0"/>
    </xf>
    <xf numFmtId="180" fontId="8" fillId="0" borderId="69" xfId="6" applyNumberFormat="1" applyFont="1" applyFill="1" applyBorder="1" applyProtection="1">
      <alignment vertical="center"/>
      <protection locked="0"/>
    </xf>
    <xf numFmtId="180" fontId="8" fillId="0" borderId="86" xfId="6" applyNumberFormat="1" applyFont="1" applyFill="1" applyBorder="1" applyProtection="1">
      <alignment vertical="center"/>
      <protection locked="0"/>
    </xf>
    <xf numFmtId="0" fontId="8" fillId="0" borderId="85" xfId="1" applyFont="1" applyBorder="1" applyAlignment="1" applyProtection="1">
      <alignment horizontal="left" vertical="center"/>
      <protection locked="0"/>
    </xf>
    <xf numFmtId="0" fontId="8" fillId="0" borderId="65" xfId="1" applyFont="1" applyBorder="1" applyAlignment="1" applyProtection="1">
      <alignment horizontal="center" vertical="center"/>
      <protection locked="0"/>
    </xf>
    <xf numFmtId="0" fontId="8" fillId="5" borderId="65" xfId="1" applyFont="1" applyFill="1" applyBorder="1" applyAlignment="1" applyProtection="1">
      <alignment horizontal="center" vertical="center"/>
      <protection locked="0"/>
    </xf>
    <xf numFmtId="180" fontId="8" fillId="0" borderId="64" xfId="6" applyNumberFormat="1" applyFont="1" applyFill="1" applyBorder="1" applyProtection="1">
      <alignment vertical="center"/>
      <protection locked="0"/>
    </xf>
    <xf numFmtId="0" fontId="8" fillId="5" borderId="9" xfId="1" applyFont="1" applyFill="1" applyBorder="1" applyAlignment="1" applyProtection="1">
      <alignment horizontal="center" vertical="center"/>
      <protection locked="0"/>
    </xf>
    <xf numFmtId="0" fontId="8" fillId="5" borderId="13" xfId="1" applyFont="1" applyFill="1" applyBorder="1" applyAlignment="1" applyProtection="1">
      <alignment horizontal="center" vertical="center"/>
      <protection locked="0"/>
    </xf>
    <xf numFmtId="0" fontId="8" fillId="5" borderId="69" xfId="1" applyFont="1" applyFill="1" applyBorder="1" applyAlignment="1" applyProtection="1">
      <alignment horizontal="center" vertical="center"/>
      <protection locked="0"/>
    </xf>
    <xf numFmtId="0" fontId="8" fillId="0" borderId="53" xfId="1" applyFont="1" applyBorder="1" applyAlignment="1" applyProtection="1">
      <alignment horizontal="left" vertical="center"/>
      <protection locked="0"/>
    </xf>
    <xf numFmtId="0" fontId="8" fillId="0" borderId="54" xfId="1" applyFont="1" applyBorder="1" applyAlignment="1" applyProtection="1">
      <alignment horizontal="center" vertical="center"/>
      <protection locked="0"/>
    </xf>
    <xf numFmtId="180" fontId="8" fillId="0" borderId="124" xfId="6" applyNumberFormat="1" applyFont="1" applyFill="1" applyBorder="1" applyProtection="1">
      <alignment vertical="center"/>
      <protection locked="0"/>
    </xf>
    <xf numFmtId="180" fontId="8" fillId="0" borderId="54" xfId="6" applyNumberFormat="1" applyFont="1" applyFill="1" applyBorder="1" applyProtection="1">
      <alignment vertical="center"/>
      <protection locked="0"/>
    </xf>
    <xf numFmtId="180" fontId="8" fillId="0" borderId="55" xfId="6" applyNumberFormat="1" applyFont="1" applyFill="1" applyBorder="1" applyProtection="1">
      <alignment vertical="center"/>
      <protection locked="0"/>
    </xf>
    <xf numFmtId="0" fontId="8" fillId="0" borderId="56" xfId="1" applyFont="1" applyBorder="1" applyAlignment="1" applyProtection="1">
      <alignment horizontal="left" vertical="center"/>
      <protection locked="0"/>
    </xf>
    <xf numFmtId="180" fontId="8" fillId="0" borderId="77" xfId="6" applyNumberFormat="1" applyFont="1" applyFill="1" applyBorder="1" applyProtection="1">
      <alignment vertical="center"/>
      <protection locked="0"/>
    </xf>
    <xf numFmtId="180" fontId="8" fillId="0" borderId="57" xfId="6" applyNumberFormat="1" applyFont="1" applyFill="1" applyBorder="1" applyProtection="1">
      <alignment vertical="center"/>
      <protection locked="0"/>
    </xf>
    <xf numFmtId="0" fontId="8" fillId="0" borderId="216" xfId="1" applyFont="1" applyBorder="1" applyAlignment="1" applyProtection="1">
      <alignment horizontal="left" vertical="center"/>
      <protection locked="0"/>
    </xf>
    <xf numFmtId="0" fontId="8" fillId="0" borderId="21" xfId="1" applyFont="1" applyBorder="1" applyAlignment="1" applyProtection="1">
      <alignment horizontal="center" vertical="center"/>
      <protection locked="0"/>
    </xf>
    <xf numFmtId="180" fontId="8" fillId="0" borderId="209" xfId="6" applyNumberFormat="1" applyFont="1" applyFill="1" applyBorder="1" applyProtection="1">
      <alignment vertical="center"/>
      <protection locked="0"/>
    </xf>
    <xf numFmtId="180" fontId="8" fillId="0" borderId="21" xfId="6" applyNumberFormat="1" applyFont="1" applyFill="1" applyBorder="1" applyProtection="1">
      <alignment vertical="center"/>
      <protection locked="0"/>
    </xf>
    <xf numFmtId="180" fontId="8" fillId="0" borderId="200" xfId="6" applyNumberFormat="1" applyFont="1" applyFill="1" applyBorder="1" applyProtection="1">
      <alignment vertical="center"/>
      <protection locked="0"/>
    </xf>
    <xf numFmtId="0" fontId="8" fillId="0" borderId="217" xfId="1" applyFont="1" applyBorder="1" applyAlignment="1" applyProtection="1">
      <alignment horizontal="left" vertical="center"/>
      <protection locked="0"/>
    </xf>
    <xf numFmtId="180" fontId="8" fillId="0" borderId="85" xfId="6" applyNumberFormat="1" applyFont="1" applyFill="1" applyBorder="1" applyProtection="1">
      <alignment vertical="center"/>
      <protection locked="0"/>
    </xf>
    <xf numFmtId="180" fontId="8" fillId="0" borderId="65" xfId="6" applyNumberFormat="1" applyFont="1" applyFill="1" applyBorder="1" applyProtection="1">
      <alignment vertical="center"/>
      <protection locked="0"/>
    </xf>
    <xf numFmtId="180" fontId="8" fillId="0" borderId="199" xfId="6" applyNumberFormat="1" applyFont="1" applyFill="1" applyBorder="1" applyProtection="1">
      <alignment vertical="center"/>
      <protection locked="0"/>
    </xf>
    <xf numFmtId="0" fontId="8" fillId="0" borderId="218" xfId="1" applyFont="1" applyBorder="1" applyAlignment="1" applyProtection="1">
      <alignment horizontal="left" vertical="center"/>
      <protection locked="0"/>
    </xf>
    <xf numFmtId="180" fontId="8" fillId="0" borderId="84" xfId="6" applyNumberFormat="1" applyFont="1" applyFill="1" applyBorder="1" applyProtection="1">
      <alignment vertical="center"/>
      <protection locked="0"/>
    </xf>
    <xf numFmtId="180" fontId="8" fillId="0" borderId="201" xfId="6" applyNumberFormat="1" applyFont="1" applyFill="1" applyBorder="1" applyProtection="1">
      <alignment vertical="center"/>
      <protection locked="0"/>
    </xf>
    <xf numFmtId="0" fontId="8" fillId="0" borderId="219" xfId="1" applyFont="1" applyBorder="1" applyAlignment="1" applyProtection="1">
      <alignment horizontal="left" vertical="center"/>
      <protection locked="0"/>
    </xf>
    <xf numFmtId="180" fontId="8" fillId="0" borderId="78" xfId="6" applyNumberFormat="1" applyFont="1" applyFill="1" applyBorder="1" applyProtection="1">
      <alignment vertical="center"/>
      <protection locked="0"/>
    </xf>
    <xf numFmtId="180" fontId="8" fillId="0" borderId="202" xfId="6" applyNumberFormat="1" applyFont="1" applyFill="1" applyBorder="1" applyProtection="1">
      <alignment vertical="center"/>
      <protection locked="0"/>
    </xf>
    <xf numFmtId="0" fontId="8" fillId="0" borderId="124" xfId="1" applyFont="1" applyBorder="1" applyAlignment="1" applyProtection="1">
      <alignment horizontal="left" vertical="center"/>
      <protection locked="0"/>
    </xf>
    <xf numFmtId="0" fontId="8" fillId="0" borderId="54" xfId="1" applyFont="1" applyBorder="1" applyAlignment="1" applyProtection="1">
      <alignment horizontal="left" vertical="center"/>
      <protection locked="0"/>
    </xf>
    <xf numFmtId="41" fontId="8" fillId="0" borderId="124" xfId="6" applyFont="1" applyFill="1" applyBorder="1" applyProtection="1">
      <alignment vertical="center"/>
      <protection locked="0"/>
    </xf>
    <xf numFmtId="41" fontId="8" fillId="0" borderId="54" xfId="6" applyFont="1" applyFill="1" applyBorder="1" applyProtection="1">
      <alignment vertical="center"/>
      <protection locked="0"/>
    </xf>
    <xf numFmtId="41" fontId="8" fillId="0" borderId="125" xfId="6" applyFont="1" applyFill="1" applyBorder="1" applyProtection="1">
      <alignment vertical="center"/>
      <protection locked="0"/>
    </xf>
    <xf numFmtId="0" fontId="8" fillId="0" borderId="9" xfId="1" applyFont="1" applyBorder="1" applyAlignment="1" applyProtection="1">
      <alignment horizontal="left" vertical="center"/>
      <protection locked="0"/>
    </xf>
    <xf numFmtId="41" fontId="8" fillId="0" borderId="78" xfId="6" applyFont="1" applyFill="1" applyBorder="1" applyProtection="1">
      <alignment vertical="center"/>
      <protection locked="0"/>
    </xf>
    <xf numFmtId="41" fontId="8" fillId="0" borderId="9" xfId="6" applyFont="1" applyFill="1" applyBorder="1" applyProtection="1">
      <alignment vertical="center"/>
      <protection locked="0"/>
    </xf>
    <xf numFmtId="41" fontId="8" fillId="0" borderId="26" xfId="6" applyFont="1" applyFill="1" applyBorder="1" applyProtection="1">
      <alignment vertical="center"/>
      <protection locked="0"/>
    </xf>
    <xf numFmtId="0" fontId="8" fillId="0" borderId="13" xfId="1" applyFont="1" applyBorder="1" applyAlignment="1" applyProtection="1">
      <alignment horizontal="left" vertical="center"/>
      <protection locked="0"/>
    </xf>
    <xf numFmtId="41" fontId="8" fillId="0" borderId="77" xfId="6" applyFont="1" applyFill="1" applyBorder="1" applyProtection="1">
      <alignment vertical="center"/>
      <protection locked="0"/>
    </xf>
    <xf numFmtId="41" fontId="8" fillId="0" borderId="13" xfId="6" applyFont="1" applyFill="1" applyBorder="1" applyProtection="1">
      <alignment vertical="center"/>
      <protection locked="0"/>
    </xf>
    <xf numFmtId="41" fontId="8" fillId="0" borderId="83" xfId="6" applyFont="1" applyFill="1" applyBorder="1" applyProtection="1">
      <alignment vertical="center"/>
      <protection locked="0"/>
    </xf>
    <xf numFmtId="0" fontId="8" fillId="0" borderId="76" xfId="1" applyFont="1" applyBorder="1" applyAlignment="1" applyProtection="1">
      <alignment horizontal="left" vertical="center"/>
      <protection locked="0"/>
    </xf>
    <xf numFmtId="0" fontId="8" fillId="0" borderId="17" xfId="1" applyFont="1" applyBorder="1" applyAlignment="1" applyProtection="1">
      <alignment horizontal="left" vertical="center"/>
      <protection locked="0"/>
    </xf>
    <xf numFmtId="41" fontId="8" fillId="0" borderId="76" xfId="6" applyFont="1" applyFill="1" applyBorder="1" applyProtection="1">
      <alignment vertical="center"/>
      <protection locked="0"/>
    </xf>
    <xf numFmtId="41" fontId="8" fillId="0" borderId="17" xfId="6" applyFont="1" applyFill="1" applyBorder="1" applyProtection="1">
      <alignment vertical="center"/>
      <protection locked="0"/>
    </xf>
    <xf numFmtId="41" fontId="8" fillId="0" borderId="27" xfId="6" applyFont="1" applyFill="1" applyBorder="1" applyProtection="1">
      <alignment vertical="center"/>
      <protection locked="0"/>
    </xf>
    <xf numFmtId="0" fontId="8" fillId="0" borderId="17" xfId="1" applyFont="1" applyBorder="1" applyAlignment="1" applyProtection="1">
      <alignment horizontal="center" vertical="center"/>
      <protection locked="0"/>
    </xf>
    <xf numFmtId="180" fontId="8" fillId="0" borderId="17" xfId="6" applyNumberFormat="1" applyFont="1" applyFill="1" applyBorder="1" applyProtection="1">
      <alignment vertical="center"/>
      <protection locked="0"/>
    </xf>
    <xf numFmtId="0" fontId="19" fillId="12" borderId="179" xfId="1" applyFont="1" applyFill="1" applyBorder="1" applyAlignment="1">
      <alignment horizontal="center" vertical="center"/>
    </xf>
    <xf numFmtId="0" fontId="19" fillId="10" borderId="147" xfId="1" applyFont="1" applyFill="1" applyBorder="1" applyAlignment="1">
      <alignment horizontal="center" vertical="center" wrapText="1"/>
    </xf>
    <xf numFmtId="0" fontId="19" fillId="12" borderId="145" xfId="1" applyFont="1" applyFill="1" applyBorder="1" applyAlignment="1">
      <alignment horizontal="center" vertical="center"/>
    </xf>
    <xf numFmtId="0" fontId="19" fillId="11" borderId="146" xfId="1" applyFont="1" applyFill="1" applyBorder="1" applyAlignment="1">
      <alignment horizontal="center" vertical="center"/>
    </xf>
    <xf numFmtId="0" fontId="19" fillId="12" borderId="144" xfId="1" applyFont="1" applyFill="1" applyBorder="1" applyAlignment="1">
      <alignment horizontal="center" vertical="center"/>
    </xf>
    <xf numFmtId="0" fontId="19" fillId="12" borderId="147" xfId="1" applyFont="1" applyFill="1" applyBorder="1" applyAlignment="1">
      <alignment horizontal="center" vertical="center"/>
    </xf>
    <xf numFmtId="0" fontId="19" fillId="11" borderId="103" xfId="1" applyFont="1" applyFill="1" applyBorder="1" applyAlignment="1">
      <alignment horizontal="center" vertical="center"/>
    </xf>
    <xf numFmtId="0" fontId="19" fillId="11" borderId="144" xfId="1" applyFont="1" applyFill="1" applyBorder="1" applyAlignment="1">
      <alignment horizontal="center" vertical="center"/>
    </xf>
    <xf numFmtId="0" fontId="19" fillId="11" borderId="145" xfId="1" applyFont="1" applyFill="1" applyBorder="1" applyAlignment="1">
      <alignment horizontal="center" vertical="center"/>
    </xf>
    <xf numFmtId="0" fontId="19" fillId="11" borderId="147" xfId="1" applyFont="1" applyFill="1" applyBorder="1" applyAlignment="1">
      <alignment horizontal="center" vertical="center"/>
    </xf>
    <xf numFmtId="0" fontId="8" fillId="6" borderId="7" xfId="1" applyFont="1" applyFill="1" applyBorder="1" applyAlignment="1">
      <alignment horizontal="center" vertical="center"/>
    </xf>
    <xf numFmtId="0" fontId="8" fillId="6" borderId="11" xfId="1" applyFont="1" applyFill="1" applyBorder="1" applyAlignment="1">
      <alignment horizontal="center" vertical="center"/>
    </xf>
    <xf numFmtId="0" fontId="8" fillId="6" borderId="67" xfId="1" applyFont="1" applyFill="1" applyBorder="1" applyAlignment="1">
      <alignment horizontal="center" vertical="center"/>
    </xf>
    <xf numFmtId="0" fontId="8" fillId="6" borderId="63" xfId="1" applyFont="1" applyFill="1" applyBorder="1" applyAlignment="1">
      <alignment horizontal="center" vertical="center"/>
    </xf>
    <xf numFmtId="0" fontId="8" fillId="6" borderId="127" xfId="1" applyFont="1" applyFill="1" applyBorder="1" applyAlignment="1">
      <alignment horizontal="center" vertical="center"/>
    </xf>
    <xf numFmtId="0" fontId="8" fillId="6" borderId="210" xfId="1" applyFont="1" applyFill="1" applyBorder="1" applyAlignment="1">
      <alignment horizontal="center" vertical="center"/>
    </xf>
    <xf numFmtId="0" fontId="8" fillId="6" borderId="15" xfId="1" applyFont="1" applyFill="1" applyBorder="1" applyAlignment="1">
      <alignment horizontal="center" vertical="center"/>
    </xf>
    <xf numFmtId="0" fontId="8" fillId="3" borderId="198" xfId="1" applyFont="1" applyFill="1" applyBorder="1" applyAlignment="1">
      <alignment horizontal="center" vertical="center"/>
    </xf>
    <xf numFmtId="0" fontId="8" fillId="3" borderId="220" xfId="1" applyFont="1" applyFill="1" applyBorder="1" applyAlignment="1">
      <alignment horizontal="center" vertical="center"/>
    </xf>
    <xf numFmtId="0" fontId="8" fillId="0" borderId="8" xfId="6" applyNumberFormat="1" applyFont="1" applyFill="1" applyBorder="1" applyProtection="1">
      <alignment vertical="center"/>
      <protection locked="0"/>
    </xf>
    <xf numFmtId="0" fontId="8" fillId="0" borderId="9" xfId="6" applyNumberFormat="1" applyFont="1" applyFill="1" applyBorder="1" applyProtection="1">
      <alignment vertical="center"/>
      <protection locked="0"/>
    </xf>
    <xf numFmtId="0" fontId="8" fillId="0" borderId="26" xfId="6" applyNumberFormat="1" applyFont="1" applyFill="1" applyBorder="1" applyProtection="1">
      <alignment vertical="center"/>
      <protection locked="0"/>
    </xf>
    <xf numFmtId="0" fontId="8" fillId="0" borderId="12" xfId="6" applyNumberFormat="1" applyFont="1" applyFill="1" applyBorder="1" applyProtection="1">
      <alignment vertical="center"/>
      <protection locked="0"/>
    </xf>
    <xf numFmtId="0" fontId="8" fillId="0" borderId="13" xfId="6" applyNumberFormat="1" applyFont="1" applyFill="1" applyBorder="1" applyProtection="1">
      <alignment vertical="center"/>
      <protection locked="0"/>
    </xf>
    <xf numFmtId="0" fontId="8" fillId="0" borderId="83" xfId="6" applyNumberFormat="1" applyFont="1" applyFill="1" applyBorder="1" applyProtection="1">
      <alignment vertical="center"/>
      <protection locked="0"/>
    </xf>
    <xf numFmtId="0" fontId="8" fillId="0" borderId="68" xfId="6" applyNumberFormat="1" applyFont="1" applyFill="1" applyBorder="1" applyProtection="1">
      <alignment vertical="center"/>
      <protection locked="0"/>
    </xf>
    <xf numFmtId="0" fontId="8" fillId="0" borderId="69" xfId="6" applyNumberFormat="1" applyFont="1" applyFill="1" applyBorder="1" applyProtection="1">
      <alignment vertical="center"/>
      <protection locked="0"/>
    </xf>
    <xf numFmtId="0" fontId="8" fillId="0" borderId="86" xfId="6" applyNumberFormat="1" applyFont="1" applyFill="1" applyBorder="1" applyProtection="1">
      <alignment vertical="center"/>
      <protection locked="0"/>
    </xf>
    <xf numFmtId="0" fontId="8" fillId="0" borderId="64" xfId="6" applyNumberFormat="1" applyFont="1" applyFill="1" applyBorder="1" applyProtection="1">
      <alignment vertical="center"/>
      <protection locked="0"/>
    </xf>
    <xf numFmtId="182" fontId="7" fillId="0" borderId="88" xfId="6" applyNumberFormat="1" applyFont="1" applyFill="1" applyBorder="1">
      <alignment vertical="center"/>
    </xf>
    <xf numFmtId="182" fontId="7" fillId="0" borderId="48" xfId="6" applyNumberFormat="1" applyFont="1" applyFill="1" applyBorder="1">
      <alignment vertical="center"/>
    </xf>
    <xf numFmtId="182" fontId="7" fillId="0" borderId="91" xfId="6" applyNumberFormat="1" applyFont="1" applyFill="1" applyBorder="1">
      <alignment vertical="center"/>
    </xf>
    <xf numFmtId="182" fontId="7" fillId="0" borderId="90" xfId="6" applyNumberFormat="1" applyFont="1" applyFill="1" applyBorder="1">
      <alignment vertical="center"/>
    </xf>
    <xf numFmtId="182" fontId="7" fillId="0" borderId="89" xfId="6" applyNumberFormat="1" applyFont="1" applyFill="1" applyBorder="1">
      <alignment vertical="center"/>
    </xf>
    <xf numFmtId="182" fontId="7" fillId="0" borderId="132" xfId="6" applyNumberFormat="1" applyFont="1" applyFill="1" applyBorder="1">
      <alignment vertical="center"/>
    </xf>
    <xf numFmtId="182" fontId="7" fillId="0" borderId="49" xfId="6" applyNumberFormat="1" applyFont="1" applyFill="1" applyBorder="1">
      <alignment vertical="center"/>
    </xf>
    <xf numFmtId="182" fontId="17" fillId="8" borderId="8" xfId="6" applyNumberFormat="1" applyFont="1" applyFill="1" applyBorder="1">
      <alignment vertical="center"/>
    </xf>
    <xf numFmtId="182" fontId="17" fillId="8" borderId="9" xfId="6" applyNumberFormat="1" applyFont="1" applyFill="1" applyBorder="1">
      <alignment vertical="center"/>
    </xf>
    <xf numFmtId="182" fontId="17" fillId="8" borderId="26" xfId="6" applyNumberFormat="1" applyFont="1" applyFill="1" applyBorder="1">
      <alignment vertical="center"/>
    </xf>
    <xf numFmtId="182" fontId="17" fillId="8" borderId="12" xfId="6" applyNumberFormat="1" applyFont="1" applyFill="1" applyBorder="1">
      <alignment vertical="center"/>
    </xf>
    <xf numFmtId="182" fontId="17" fillId="8" borderId="13" xfId="6" applyNumberFormat="1" applyFont="1" applyFill="1" applyBorder="1">
      <alignment vertical="center"/>
    </xf>
    <xf numFmtId="182" fontId="17" fillId="8" borderId="83" xfId="6" applyNumberFormat="1" applyFont="1" applyFill="1" applyBorder="1">
      <alignment vertical="center"/>
    </xf>
    <xf numFmtId="182" fontId="17" fillId="8" borderId="68" xfId="6" applyNumberFormat="1" applyFont="1" applyFill="1" applyBorder="1">
      <alignment vertical="center"/>
    </xf>
    <xf numFmtId="182" fontId="17" fillId="8" borderId="69" xfId="6" applyNumberFormat="1" applyFont="1" applyFill="1" applyBorder="1">
      <alignment vertical="center"/>
    </xf>
    <xf numFmtId="182" fontId="17" fillId="8" borderId="86" xfId="6" applyNumberFormat="1" applyFont="1" applyFill="1" applyBorder="1">
      <alignment vertical="center"/>
    </xf>
    <xf numFmtId="182" fontId="17" fillId="8" borderId="64" xfId="6" applyNumberFormat="1" applyFont="1" applyFill="1" applyBorder="1">
      <alignment vertical="center"/>
    </xf>
    <xf numFmtId="182" fontId="17" fillId="8" borderId="65" xfId="6" applyNumberFormat="1" applyFont="1" applyFill="1" applyBorder="1">
      <alignment vertical="center"/>
    </xf>
    <xf numFmtId="182" fontId="17" fillId="8" borderId="66" xfId="6" applyNumberFormat="1" applyFont="1" applyFill="1" applyBorder="1">
      <alignment vertical="center"/>
    </xf>
    <xf numFmtId="182" fontId="17" fillId="8" borderId="20" xfId="6" applyNumberFormat="1" applyFont="1" applyFill="1" applyBorder="1">
      <alignment vertical="center"/>
    </xf>
    <xf numFmtId="182" fontId="17" fillId="8" borderId="21" xfId="6" applyNumberFormat="1" applyFont="1" applyFill="1" applyBorder="1">
      <alignment vertical="center"/>
    </xf>
    <xf numFmtId="182" fontId="17" fillId="8" borderId="87" xfId="6" applyNumberFormat="1" applyFont="1" applyFill="1" applyBorder="1">
      <alignment vertical="center"/>
    </xf>
    <xf numFmtId="182" fontId="17" fillId="8" borderId="85" xfId="6" applyNumberFormat="1" applyFont="1" applyFill="1" applyBorder="1">
      <alignment vertical="center"/>
    </xf>
    <xf numFmtId="182" fontId="17" fillId="8" borderId="199" xfId="6" applyNumberFormat="1" applyFont="1" applyFill="1" applyBorder="1">
      <alignment vertical="center"/>
    </xf>
    <xf numFmtId="182" fontId="17" fillId="8" borderId="77" xfId="6" applyNumberFormat="1" applyFont="1" applyFill="1" applyBorder="1">
      <alignment vertical="center"/>
    </xf>
    <xf numFmtId="182" fontId="17" fillId="8" borderId="57" xfId="6" applyNumberFormat="1" applyFont="1" applyFill="1" applyBorder="1">
      <alignment vertical="center"/>
    </xf>
    <xf numFmtId="182" fontId="17" fillId="8" borderId="209" xfId="6" applyNumberFormat="1" applyFont="1" applyFill="1" applyBorder="1">
      <alignment vertical="center"/>
    </xf>
    <xf numFmtId="182" fontId="17" fillId="8" borderId="200" xfId="6" applyNumberFormat="1" applyFont="1" applyFill="1" applyBorder="1">
      <alignment vertical="center"/>
    </xf>
    <xf numFmtId="182" fontId="17" fillId="8" borderId="84" xfId="6" applyNumberFormat="1" applyFont="1" applyFill="1" applyBorder="1">
      <alignment vertical="center"/>
    </xf>
    <xf numFmtId="182" fontId="17" fillId="8" borderId="201" xfId="6" applyNumberFormat="1" applyFont="1" applyFill="1" applyBorder="1">
      <alignment vertical="center"/>
    </xf>
    <xf numFmtId="182" fontId="17" fillId="8" borderId="78" xfId="6" applyNumberFormat="1" applyFont="1" applyFill="1" applyBorder="1">
      <alignment vertical="center"/>
    </xf>
    <xf numFmtId="182" fontId="17" fillId="8" borderId="202" xfId="6" applyNumberFormat="1" applyFont="1" applyFill="1" applyBorder="1">
      <alignment vertical="center"/>
    </xf>
    <xf numFmtId="182" fontId="17" fillId="8" borderId="76" xfId="6" applyNumberFormat="1" applyFont="1" applyFill="1" applyBorder="1">
      <alignment vertical="center"/>
    </xf>
    <xf numFmtId="182" fontId="17" fillId="8" borderId="17" xfId="6" applyNumberFormat="1" applyFont="1" applyFill="1" applyBorder="1">
      <alignment vertical="center"/>
    </xf>
    <xf numFmtId="182" fontId="17" fillId="8" borderId="59" xfId="6" applyNumberFormat="1" applyFont="1" applyFill="1" applyBorder="1">
      <alignment vertical="center"/>
    </xf>
    <xf numFmtId="182" fontId="17" fillId="8" borderId="16" xfId="6" applyNumberFormat="1" applyFont="1" applyFill="1" applyBorder="1">
      <alignment vertical="center"/>
    </xf>
    <xf numFmtId="182" fontId="17" fillId="8" borderId="27" xfId="6" applyNumberFormat="1" applyFont="1" applyFill="1" applyBorder="1">
      <alignment vertical="center"/>
    </xf>
    <xf numFmtId="0" fontId="7" fillId="8" borderId="88" xfId="6" applyNumberFormat="1" applyFont="1" applyFill="1" applyBorder="1" applyProtection="1">
      <alignment vertical="center"/>
    </xf>
    <xf numFmtId="0" fontId="7" fillId="8" borderId="48" xfId="6" applyNumberFormat="1" applyFont="1" applyFill="1" applyBorder="1" applyProtection="1">
      <alignment vertical="center"/>
    </xf>
    <xf numFmtId="0" fontId="7" fillId="8" borderId="91" xfId="6" applyNumberFormat="1" applyFont="1" applyFill="1" applyBorder="1" applyProtection="1">
      <alignment vertical="center"/>
    </xf>
    <xf numFmtId="0" fontId="7" fillId="8" borderId="90" xfId="6" applyNumberFormat="1" applyFont="1" applyFill="1" applyBorder="1" applyProtection="1">
      <alignment vertical="center"/>
    </xf>
    <xf numFmtId="0" fontId="7" fillId="8" borderId="89" xfId="6" applyNumberFormat="1" applyFont="1" applyFill="1" applyBorder="1" applyProtection="1">
      <alignment vertical="center"/>
    </xf>
    <xf numFmtId="0" fontId="7" fillId="8" borderId="49" xfId="6" applyNumberFormat="1" applyFont="1" applyFill="1" applyBorder="1" applyProtection="1">
      <alignment vertical="center"/>
    </xf>
    <xf numFmtId="182" fontId="8" fillId="8" borderId="12" xfId="1" applyNumberFormat="1" applyFont="1" applyFill="1" applyBorder="1">
      <alignment vertical="center"/>
    </xf>
    <xf numFmtId="182" fontId="8" fillId="8" borderId="48" xfId="1" applyNumberFormat="1" applyFont="1" applyFill="1" applyBorder="1">
      <alignment vertical="center"/>
    </xf>
    <xf numFmtId="182" fontId="8" fillId="8" borderId="8" xfId="1" applyNumberFormat="1" applyFont="1" applyFill="1" applyBorder="1">
      <alignment vertical="center"/>
    </xf>
    <xf numFmtId="182" fontId="8" fillId="8" borderId="88" xfId="1" applyNumberFormat="1" applyFont="1" applyFill="1" applyBorder="1">
      <alignment vertical="center"/>
    </xf>
    <xf numFmtId="182" fontId="8" fillId="8" borderId="82" xfId="1" applyNumberFormat="1" applyFont="1" applyFill="1" applyBorder="1">
      <alignment vertical="center"/>
    </xf>
    <xf numFmtId="182" fontId="8" fillId="8" borderId="65" xfId="1" applyNumberFormat="1" applyFont="1" applyFill="1" applyBorder="1">
      <alignment vertical="center"/>
    </xf>
    <xf numFmtId="182" fontId="8" fillId="8" borderId="66" xfId="1" applyNumberFormat="1" applyFont="1" applyFill="1" applyBorder="1">
      <alignment vertical="center"/>
    </xf>
    <xf numFmtId="182" fontId="8" fillId="8" borderId="90" xfId="1" applyNumberFormat="1" applyFont="1" applyFill="1" applyBorder="1">
      <alignment vertical="center"/>
    </xf>
    <xf numFmtId="182" fontId="8" fillId="8" borderId="64" xfId="1" applyNumberFormat="1" applyFont="1" applyFill="1" applyBorder="1">
      <alignment vertical="center"/>
    </xf>
    <xf numFmtId="182" fontId="8" fillId="8" borderId="75" xfId="1" applyNumberFormat="1" applyFont="1" applyFill="1" applyBorder="1">
      <alignment vertical="center"/>
    </xf>
    <xf numFmtId="182" fontId="8" fillId="8" borderId="9" xfId="1" applyNumberFormat="1" applyFont="1" applyFill="1" applyBorder="1">
      <alignment vertical="center"/>
    </xf>
    <xf numFmtId="182" fontId="8" fillId="8" borderId="26" xfId="1" applyNumberFormat="1" applyFont="1" applyFill="1" applyBorder="1">
      <alignment vertical="center"/>
    </xf>
    <xf numFmtId="182" fontId="8" fillId="8" borderId="10" xfId="1" applyNumberFormat="1" applyFont="1" applyFill="1" applyBorder="1">
      <alignment vertical="center"/>
    </xf>
    <xf numFmtId="182" fontId="8" fillId="8" borderId="13" xfId="1" applyNumberFormat="1" applyFont="1" applyFill="1" applyBorder="1">
      <alignment vertical="center"/>
    </xf>
    <xf numFmtId="182" fontId="8" fillId="8" borderId="83" xfId="1" applyNumberFormat="1" applyFont="1" applyFill="1" applyBorder="1">
      <alignment vertical="center"/>
    </xf>
    <xf numFmtId="182" fontId="8" fillId="8" borderId="14" xfId="1" applyNumberFormat="1" applyFont="1" applyFill="1" applyBorder="1">
      <alignment vertical="center"/>
    </xf>
    <xf numFmtId="182" fontId="8" fillId="8" borderId="17" xfId="1" applyNumberFormat="1" applyFont="1" applyFill="1" applyBorder="1">
      <alignment vertical="center"/>
    </xf>
    <xf numFmtId="182" fontId="8" fillId="8" borderId="27" xfId="1" applyNumberFormat="1" applyFont="1" applyFill="1" applyBorder="1">
      <alignment vertical="center"/>
    </xf>
    <xf numFmtId="182" fontId="8" fillId="8" borderId="49" xfId="1" applyNumberFormat="1" applyFont="1" applyFill="1" applyBorder="1">
      <alignment vertical="center"/>
    </xf>
    <xf numFmtId="182" fontId="8" fillId="8" borderId="16" xfId="1" applyNumberFormat="1" applyFont="1" applyFill="1" applyBorder="1">
      <alignment vertical="center"/>
    </xf>
    <xf numFmtId="182" fontId="8" fillId="8" borderId="126" xfId="1" applyNumberFormat="1" applyFont="1" applyFill="1" applyBorder="1">
      <alignment vertical="center"/>
    </xf>
    <xf numFmtId="182" fontId="8" fillId="8" borderId="54" xfId="1" applyNumberFormat="1" applyFont="1" applyFill="1" applyBorder="1">
      <alignment vertical="center"/>
    </xf>
    <xf numFmtId="182" fontId="8" fillId="8" borderId="99" xfId="1" applyNumberFormat="1" applyFont="1" applyFill="1" applyBorder="1">
      <alignment vertical="center"/>
    </xf>
    <xf numFmtId="182" fontId="8" fillId="8" borderId="97" xfId="1" applyNumberFormat="1" applyFont="1" applyFill="1" applyBorder="1">
      <alignment vertical="center"/>
    </xf>
    <xf numFmtId="182" fontId="8" fillId="8" borderId="55" xfId="1" applyNumberFormat="1" applyFont="1" applyFill="1" applyBorder="1">
      <alignment vertical="center"/>
    </xf>
    <xf numFmtId="182" fontId="8" fillId="8" borderId="221" xfId="1" applyNumberFormat="1" applyFont="1" applyFill="1" applyBorder="1">
      <alignment vertical="center"/>
    </xf>
    <xf numFmtId="182" fontId="8" fillId="8" borderId="199" xfId="1" applyNumberFormat="1" applyFont="1" applyFill="1" applyBorder="1">
      <alignment vertical="center"/>
    </xf>
    <xf numFmtId="182" fontId="8" fillId="8" borderId="47" xfId="1" applyNumberFormat="1" applyFont="1" applyFill="1" applyBorder="1">
      <alignment vertical="center"/>
    </xf>
    <xf numFmtId="182" fontId="8" fillId="8" borderId="57" xfId="1" applyNumberFormat="1" applyFont="1" applyFill="1" applyBorder="1">
      <alignment vertical="center"/>
    </xf>
    <xf numFmtId="182" fontId="8" fillId="8" borderId="149" xfId="1" applyNumberFormat="1" applyFont="1" applyFill="1" applyBorder="1">
      <alignment vertical="center"/>
    </xf>
    <xf numFmtId="182" fontId="8" fillId="8" borderId="191" xfId="1" applyNumberFormat="1" applyFont="1" applyFill="1" applyBorder="1">
      <alignment vertical="center"/>
    </xf>
    <xf numFmtId="182" fontId="8" fillId="8" borderId="21" xfId="1" applyNumberFormat="1" applyFont="1" applyFill="1" applyBorder="1">
      <alignment vertical="center"/>
    </xf>
    <xf numFmtId="182" fontId="8" fillId="8" borderId="200" xfId="1" applyNumberFormat="1" applyFont="1" applyFill="1" applyBorder="1">
      <alignment vertical="center"/>
    </xf>
    <xf numFmtId="182" fontId="8" fillId="8" borderId="222" xfId="1" applyNumberFormat="1" applyFont="1" applyFill="1" applyBorder="1">
      <alignment vertical="center"/>
    </xf>
    <xf numFmtId="182" fontId="8" fillId="8" borderId="89" xfId="1" applyNumberFormat="1" applyFont="1" applyFill="1" applyBorder="1">
      <alignment vertical="center"/>
    </xf>
    <xf numFmtId="182" fontId="8" fillId="8" borderId="223" xfId="1" applyNumberFormat="1" applyFont="1" applyFill="1" applyBorder="1">
      <alignment vertical="center"/>
    </xf>
    <xf numFmtId="182" fontId="8" fillId="8" borderId="123" xfId="1" applyNumberFormat="1" applyFont="1" applyFill="1" applyBorder="1">
      <alignment vertical="center"/>
    </xf>
    <xf numFmtId="182" fontId="8" fillId="8" borderId="69" xfId="1" applyNumberFormat="1" applyFont="1" applyFill="1" applyBorder="1">
      <alignment vertical="center"/>
    </xf>
    <xf numFmtId="182" fontId="8" fillId="8" borderId="201" xfId="1" applyNumberFormat="1" applyFont="1" applyFill="1" applyBorder="1">
      <alignment vertical="center"/>
    </xf>
    <xf numFmtId="182" fontId="8" fillId="8" borderId="161" xfId="1" applyNumberFormat="1" applyFont="1" applyFill="1" applyBorder="1">
      <alignment vertical="center"/>
    </xf>
    <xf numFmtId="182" fontId="8" fillId="8" borderId="91" xfId="1" applyNumberFormat="1" applyFont="1" applyFill="1" applyBorder="1">
      <alignment vertical="center"/>
    </xf>
    <xf numFmtId="182" fontId="8" fillId="8" borderId="202" xfId="1" applyNumberFormat="1" applyFont="1" applyFill="1" applyBorder="1">
      <alignment vertical="center"/>
    </xf>
    <xf numFmtId="182" fontId="8" fillId="8" borderId="163" xfId="1" applyNumberFormat="1" applyFont="1" applyFill="1" applyBorder="1">
      <alignment vertical="center"/>
    </xf>
    <xf numFmtId="182" fontId="8" fillId="8" borderId="20" xfId="1" applyNumberFormat="1" applyFont="1" applyFill="1" applyBorder="1">
      <alignment vertical="center"/>
    </xf>
    <xf numFmtId="182" fontId="8" fillId="8" borderId="87" xfId="1" applyNumberFormat="1" applyFont="1" applyFill="1" applyBorder="1">
      <alignment vertical="center"/>
    </xf>
    <xf numFmtId="182" fontId="8" fillId="8" borderId="86" xfId="1" applyNumberFormat="1" applyFont="1" applyFill="1" applyBorder="1">
      <alignment vertical="center"/>
    </xf>
    <xf numFmtId="182" fontId="8" fillId="8" borderId="68" xfId="1" applyNumberFormat="1" applyFont="1" applyFill="1" applyBorder="1">
      <alignment vertical="center"/>
    </xf>
    <xf numFmtId="182" fontId="8" fillId="5" borderId="126" xfId="1" applyNumberFormat="1" applyFont="1" applyFill="1" applyBorder="1">
      <alignment vertical="center"/>
    </xf>
    <xf numFmtId="182" fontId="8" fillId="5" borderId="54" xfId="1" applyNumberFormat="1" applyFont="1" applyFill="1" applyBorder="1">
      <alignment vertical="center"/>
    </xf>
    <xf numFmtId="182" fontId="8" fillId="5" borderId="125" xfId="1" applyNumberFormat="1" applyFont="1" applyFill="1" applyBorder="1">
      <alignment vertical="center"/>
    </xf>
    <xf numFmtId="182" fontId="8" fillId="5" borderId="90" xfId="1" applyNumberFormat="1" applyFont="1" applyFill="1" applyBorder="1">
      <alignment vertical="center"/>
    </xf>
    <xf numFmtId="182" fontId="8" fillId="5" borderId="8" xfId="1" applyNumberFormat="1" applyFont="1" applyFill="1" applyBorder="1">
      <alignment vertical="center"/>
    </xf>
    <xf numFmtId="182" fontId="8" fillId="5" borderId="9" xfId="1" applyNumberFormat="1" applyFont="1" applyFill="1" applyBorder="1">
      <alignment vertical="center"/>
    </xf>
    <xf numFmtId="182" fontId="8" fillId="5" borderId="26" xfId="1" applyNumberFormat="1" applyFont="1" applyFill="1" applyBorder="1">
      <alignment vertical="center"/>
    </xf>
    <xf numFmtId="182" fontId="8" fillId="5" borderId="88" xfId="1" applyNumberFormat="1" applyFont="1" applyFill="1" applyBorder="1">
      <alignment vertical="center"/>
    </xf>
    <xf numFmtId="182" fontId="8" fillId="5" borderId="12" xfId="1" applyNumberFormat="1" applyFont="1" applyFill="1" applyBorder="1">
      <alignment vertical="center"/>
    </xf>
    <xf numFmtId="182" fontId="8" fillId="5" borderId="13" xfId="1" applyNumberFormat="1" applyFont="1" applyFill="1" applyBorder="1">
      <alignment vertical="center"/>
    </xf>
    <xf numFmtId="182" fontId="8" fillId="5" borderId="83" xfId="1" applyNumberFormat="1" applyFont="1" applyFill="1" applyBorder="1">
      <alignment vertical="center"/>
    </xf>
    <xf numFmtId="182" fontId="8" fillId="5" borderId="48" xfId="1" applyNumberFormat="1" applyFont="1" applyFill="1" applyBorder="1">
      <alignment vertical="center"/>
    </xf>
    <xf numFmtId="182" fontId="8" fillId="5" borderId="16" xfId="1" applyNumberFormat="1" applyFont="1" applyFill="1" applyBorder="1">
      <alignment vertical="center"/>
    </xf>
    <xf numFmtId="182" fontId="8" fillId="5" borderId="17" xfId="1" applyNumberFormat="1" applyFont="1" applyFill="1" applyBorder="1">
      <alignment vertical="center"/>
    </xf>
    <xf numFmtId="182" fontId="8" fillId="5" borderId="27" xfId="1" applyNumberFormat="1" applyFont="1" applyFill="1" applyBorder="1">
      <alignment vertical="center"/>
    </xf>
    <xf numFmtId="182" fontId="8" fillId="5" borderId="49" xfId="1" applyNumberFormat="1" applyFont="1" applyFill="1" applyBorder="1">
      <alignment vertical="center"/>
    </xf>
    <xf numFmtId="0" fontId="10" fillId="8" borderId="95" xfId="1" applyFont="1" applyFill="1" applyBorder="1" applyAlignment="1">
      <alignment horizontal="center" vertical="center" wrapText="1"/>
    </xf>
    <xf numFmtId="177" fontId="29" fillId="0" borderId="103" xfId="6" applyNumberFormat="1" applyFont="1" applyBorder="1" applyAlignment="1">
      <alignment horizontal="center" vertical="center"/>
    </xf>
    <xf numFmtId="183" fontId="29" fillId="0" borderId="88" xfId="6" applyNumberFormat="1" applyFont="1" applyBorder="1" applyAlignment="1">
      <alignment horizontal="right" vertical="center"/>
    </xf>
    <xf numFmtId="183" fontId="29" fillId="0" borderId="48" xfId="6" applyNumberFormat="1" applyFont="1" applyBorder="1" applyAlignment="1">
      <alignment horizontal="right" vertical="center"/>
    </xf>
    <xf numFmtId="183" fontId="29" fillId="0" borderId="168" xfId="6" applyNumberFormat="1" applyFont="1" applyBorder="1" applyAlignment="1">
      <alignment horizontal="right" vertical="center"/>
    </xf>
    <xf numFmtId="179" fontId="30" fillId="0" borderId="98" xfId="6" applyNumberFormat="1" applyFont="1" applyFill="1" applyBorder="1" applyAlignment="1" applyProtection="1">
      <alignment horizontal="right" vertical="center"/>
    </xf>
    <xf numFmtId="181" fontId="30" fillId="0" borderId="98" xfId="6" applyNumberFormat="1" applyFont="1" applyFill="1" applyBorder="1" applyAlignment="1" applyProtection="1">
      <alignment vertical="center"/>
    </xf>
    <xf numFmtId="181" fontId="30" fillId="0" borderId="88" xfId="6" applyNumberFormat="1" applyFont="1" applyFill="1" applyBorder="1" applyAlignment="1" applyProtection="1">
      <alignment vertical="center"/>
    </xf>
    <xf numFmtId="179" fontId="30" fillId="0" borderId="39" xfId="6" applyNumberFormat="1" applyFont="1" applyFill="1" applyBorder="1" applyAlignment="1" applyProtection="1">
      <alignment horizontal="right" vertical="center"/>
    </xf>
    <xf numFmtId="181" fontId="30" fillId="0" borderId="39" xfId="6" applyNumberFormat="1" applyFont="1" applyFill="1" applyBorder="1" applyAlignment="1" applyProtection="1">
      <alignment vertical="center"/>
    </xf>
    <xf numFmtId="181" fontId="30" fillId="0" borderId="48" xfId="6" applyNumberFormat="1" applyFont="1" applyFill="1" applyBorder="1" applyAlignment="1" applyProtection="1">
      <alignment vertical="center"/>
    </xf>
    <xf numFmtId="0" fontId="30" fillId="6" borderId="94" xfId="1" applyFont="1" applyFill="1" applyBorder="1" applyAlignment="1">
      <alignment horizontal="center" vertical="center" wrapText="1"/>
    </xf>
    <xf numFmtId="0" fontId="30" fillId="6" borderId="95" xfId="1" applyFont="1" applyFill="1" applyBorder="1" applyAlignment="1">
      <alignment horizontal="center" vertical="center" wrapText="1"/>
    </xf>
    <xf numFmtId="0" fontId="9" fillId="0" borderId="44" xfId="1" applyFont="1" applyBorder="1" applyAlignment="1">
      <alignment horizontal="center" vertical="center"/>
    </xf>
    <xf numFmtId="179" fontId="30" fillId="0" borderId="41" xfId="6" applyNumberFormat="1" applyFont="1" applyFill="1" applyBorder="1" applyAlignment="1" applyProtection="1">
      <alignment horizontal="right" vertical="center"/>
    </xf>
    <xf numFmtId="181" fontId="30" fillId="0" borderId="41" xfId="6" applyNumberFormat="1" applyFont="1" applyFill="1" applyBorder="1" applyAlignment="1" applyProtection="1">
      <alignment vertical="center"/>
    </xf>
    <xf numFmtId="181" fontId="30" fillId="0" borderId="49" xfId="6" applyNumberFormat="1" applyFont="1" applyFill="1" applyBorder="1" applyAlignment="1" applyProtection="1">
      <alignment vertical="center"/>
    </xf>
    <xf numFmtId="180" fontId="8" fillId="0" borderId="234" xfId="6" applyNumberFormat="1" applyFont="1" applyFill="1" applyBorder="1" applyProtection="1">
      <alignment vertical="center"/>
      <protection locked="0"/>
    </xf>
    <xf numFmtId="180" fontId="8" fillId="0" borderId="71" xfId="6" applyNumberFormat="1" applyFont="1" applyFill="1" applyBorder="1" applyProtection="1">
      <alignment vertical="center"/>
      <protection locked="0"/>
    </xf>
    <xf numFmtId="180" fontId="8" fillId="0" borderId="76" xfId="6" applyNumberFormat="1" applyFont="1" applyFill="1" applyBorder="1" applyProtection="1">
      <alignment vertical="center"/>
      <protection locked="0"/>
    </xf>
    <xf numFmtId="180" fontId="8" fillId="0" borderId="59" xfId="6" applyNumberFormat="1" applyFont="1" applyFill="1" applyBorder="1" applyProtection="1">
      <alignment vertical="center"/>
      <protection locked="0"/>
    </xf>
    <xf numFmtId="0" fontId="23" fillId="14" borderId="156" xfId="1" applyFont="1" applyFill="1" applyBorder="1" applyAlignment="1">
      <alignment horizontal="center" vertical="center"/>
    </xf>
    <xf numFmtId="0" fontId="23" fillId="14" borderId="157" xfId="1" applyFont="1" applyFill="1" applyBorder="1" applyAlignment="1">
      <alignment horizontal="center" vertical="center"/>
    </xf>
    <xf numFmtId="0" fontId="23" fillId="14" borderId="203" xfId="1" applyFont="1" applyFill="1" applyBorder="1" applyAlignment="1">
      <alignment horizontal="center" vertical="center"/>
    </xf>
    <xf numFmtId="0" fontId="23" fillId="14" borderId="164" xfId="1" applyFont="1" applyFill="1" applyBorder="1" applyAlignment="1">
      <alignment horizontal="center" vertical="center"/>
    </xf>
    <xf numFmtId="0" fontId="23" fillId="10" borderId="162" xfId="1" applyFont="1" applyFill="1" applyBorder="1" applyAlignment="1">
      <alignment horizontal="center" vertical="center"/>
    </xf>
    <xf numFmtId="0" fontId="23" fillId="10" borderId="157" xfId="1" applyFont="1" applyFill="1" applyBorder="1" applyAlignment="1">
      <alignment horizontal="center" vertical="center"/>
    </xf>
    <xf numFmtId="0" fontId="23" fillId="10" borderId="158" xfId="1" applyFont="1" applyFill="1" applyBorder="1" applyAlignment="1">
      <alignment horizontal="center" vertical="center"/>
    </xf>
    <xf numFmtId="0" fontId="25" fillId="8" borderId="128" xfId="0" applyFont="1" applyFill="1" applyBorder="1" applyAlignment="1">
      <alignment horizontal="center" vertical="center"/>
    </xf>
    <xf numFmtId="0" fontId="25" fillId="8" borderId="129" xfId="0" applyFont="1" applyFill="1" applyBorder="1" applyAlignment="1">
      <alignment horizontal="center" vertical="center"/>
    </xf>
    <xf numFmtId="0" fontId="18" fillId="15" borderId="141" xfId="0" applyFont="1" applyFill="1" applyBorder="1" applyAlignment="1">
      <alignment horizontal="center" vertical="center"/>
    </xf>
    <xf numFmtId="0" fontId="18" fillId="15" borderId="155" xfId="0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8" fillId="3" borderId="25" xfId="1" applyFont="1" applyFill="1" applyBorder="1" applyAlignment="1">
      <alignment horizontal="center" vertical="center"/>
    </xf>
    <xf numFmtId="0" fontId="8" fillId="3" borderId="81" xfId="1" applyFont="1" applyFill="1" applyBorder="1" applyAlignment="1">
      <alignment horizontal="center" vertical="center"/>
    </xf>
    <xf numFmtId="0" fontId="8" fillId="3" borderId="79" xfId="1" applyFont="1" applyFill="1" applyBorder="1" applyAlignment="1">
      <alignment horizontal="center" vertical="center"/>
    </xf>
    <xf numFmtId="0" fontId="8" fillId="3" borderId="80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8" fillId="3" borderId="118" xfId="1" applyFont="1" applyFill="1" applyBorder="1" applyAlignment="1">
      <alignment horizontal="center" vertical="center"/>
    </xf>
    <xf numFmtId="0" fontId="8" fillId="3" borderId="19" xfId="1" applyFont="1" applyFill="1" applyBorder="1" applyAlignment="1">
      <alignment horizontal="center" vertical="center"/>
    </xf>
    <xf numFmtId="0" fontId="8" fillId="3" borderId="92" xfId="1" applyFont="1" applyFill="1" applyBorder="1" applyAlignment="1">
      <alignment horizontal="center" vertical="center"/>
    </xf>
    <xf numFmtId="0" fontId="8" fillId="3" borderId="119" xfId="1" applyFont="1" applyFill="1" applyBorder="1" applyAlignment="1">
      <alignment horizontal="center" vertical="center"/>
    </xf>
    <xf numFmtId="0" fontId="8" fillId="3" borderId="120" xfId="1" applyFont="1" applyFill="1" applyBorder="1" applyAlignment="1">
      <alignment horizontal="center" vertical="center"/>
    </xf>
    <xf numFmtId="0" fontId="8" fillId="3" borderId="121" xfId="1" applyFont="1" applyFill="1" applyBorder="1" applyAlignment="1">
      <alignment horizontal="center" vertical="center"/>
    </xf>
    <xf numFmtId="0" fontId="8" fillId="3" borderId="122" xfId="1" applyFont="1" applyFill="1" applyBorder="1" applyAlignment="1">
      <alignment horizontal="center" vertical="center"/>
    </xf>
    <xf numFmtId="0" fontId="7" fillId="3" borderId="193" xfId="1" applyFont="1" applyFill="1" applyBorder="1" applyAlignment="1">
      <alignment horizontal="center" vertical="center" wrapText="1"/>
    </xf>
    <xf numFmtId="0" fontId="7" fillId="3" borderId="195" xfId="1" applyFont="1" applyFill="1" applyBorder="1" applyAlignment="1">
      <alignment horizontal="center" vertical="center" wrapText="1"/>
    </xf>
    <xf numFmtId="0" fontId="7" fillId="3" borderId="115" xfId="1" applyFont="1" applyFill="1" applyBorder="1" applyAlignment="1">
      <alignment horizontal="center" vertical="center" wrapText="1"/>
    </xf>
    <xf numFmtId="0" fontId="7" fillId="3" borderId="105" xfId="1" applyFont="1" applyFill="1" applyBorder="1" applyAlignment="1">
      <alignment horizontal="center" vertical="center" wrapText="1"/>
    </xf>
    <xf numFmtId="0" fontId="7" fillId="3" borderId="108" xfId="1" applyFont="1" applyFill="1" applyBorder="1" applyAlignment="1">
      <alignment horizontal="center" vertical="center" wrapText="1"/>
    </xf>
    <xf numFmtId="0" fontId="8" fillId="3" borderId="180" xfId="1" applyFont="1" applyFill="1" applyBorder="1" applyAlignment="1">
      <alignment horizontal="center" vertical="center"/>
    </xf>
    <xf numFmtId="0" fontId="8" fillId="3" borderId="181" xfId="1" applyFont="1" applyFill="1" applyBorder="1" applyAlignment="1">
      <alignment horizontal="center" vertical="center"/>
    </xf>
    <xf numFmtId="0" fontId="8" fillId="3" borderId="182" xfId="1" applyFont="1" applyFill="1" applyBorder="1" applyAlignment="1">
      <alignment horizontal="center" vertical="center"/>
    </xf>
    <xf numFmtId="0" fontId="7" fillId="3" borderId="174" xfId="1" applyFont="1" applyFill="1" applyBorder="1" applyAlignment="1">
      <alignment horizontal="center" vertical="center"/>
    </xf>
    <xf numFmtId="0" fontId="7" fillId="3" borderId="173" xfId="1" applyFont="1" applyFill="1" applyBorder="1" applyAlignment="1">
      <alignment horizontal="center" vertical="center"/>
    </xf>
    <xf numFmtId="0" fontId="7" fillId="3" borderId="176" xfId="1" applyFont="1" applyFill="1" applyBorder="1" applyAlignment="1">
      <alignment horizontal="center" vertical="center"/>
    </xf>
    <xf numFmtId="0" fontId="7" fillId="3" borderId="0" xfId="1" applyFont="1" applyFill="1" applyAlignment="1">
      <alignment horizontal="center" vertical="center"/>
    </xf>
    <xf numFmtId="0" fontId="7" fillId="3" borderId="184" xfId="1" applyFont="1" applyFill="1" applyBorder="1" applyAlignment="1">
      <alignment horizontal="center" vertical="center"/>
    </xf>
    <xf numFmtId="0" fontId="7" fillId="3" borderId="155" xfId="1" applyFont="1" applyFill="1" applyBorder="1" applyAlignment="1">
      <alignment horizontal="center" vertical="center"/>
    </xf>
    <xf numFmtId="0" fontId="7" fillId="3" borderId="190" xfId="1" applyFont="1" applyFill="1" applyBorder="1" applyAlignment="1">
      <alignment horizontal="center" vertical="center" wrapText="1"/>
    </xf>
    <xf numFmtId="0" fontId="7" fillId="3" borderId="174" xfId="1" applyFont="1" applyFill="1" applyBorder="1" applyAlignment="1">
      <alignment horizontal="center" vertical="center" wrapText="1"/>
    </xf>
    <xf numFmtId="0" fontId="7" fillId="3" borderId="175" xfId="1" applyFont="1" applyFill="1" applyBorder="1" applyAlignment="1">
      <alignment horizontal="center" vertical="center" wrapText="1"/>
    </xf>
    <xf numFmtId="0" fontId="7" fillId="3" borderId="176" xfId="1" applyFont="1" applyFill="1" applyBorder="1" applyAlignment="1">
      <alignment horizontal="center" vertical="center" wrapText="1"/>
    </xf>
    <xf numFmtId="0" fontId="7" fillId="3" borderId="169" xfId="1" applyFont="1" applyFill="1" applyBorder="1" applyAlignment="1">
      <alignment horizontal="center" vertical="center" wrapText="1"/>
    </xf>
    <xf numFmtId="0" fontId="7" fillId="3" borderId="184" xfId="1" applyFont="1" applyFill="1" applyBorder="1" applyAlignment="1">
      <alignment horizontal="center" vertical="center" wrapText="1"/>
    </xf>
    <xf numFmtId="0" fontId="7" fillId="3" borderId="197" xfId="1" applyFont="1" applyFill="1" applyBorder="1" applyAlignment="1">
      <alignment horizontal="center" vertical="center" wrapText="1"/>
    </xf>
    <xf numFmtId="0" fontId="16" fillId="0" borderId="0" xfId="1" applyFont="1" applyAlignment="1" applyProtection="1">
      <alignment horizontal="center" vertical="center"/>
      <protection locked="0"/>
    </xf>
    <xf numFmtId="0" fontId="8" fillId="3" borderId="178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19" fillId="3" borderId="143" xfId="1" applyFont="1" applyFill="1" applyBorder="1" applyAlignment="1">
      <alignment horizontal="center" vertical="center"/>
    </xf>
    <xf numFmtId="0" fontId="19" fillId="3" borderId="101" xfId="1" applyFont="1" applyFill="1" applyBorder="1" applyAlignment="1">
      <alignment horizontal="center" vertical="center"/>
    </xf>
    <xf numFmtId="0" fontId="8" fillId="3" borderId="23" xfId="1" applyFont="1" applyFill="1" applyBorder="1" applyAlignment="1">
      <alignment horizontal="center" vertical="center"/>
    </xf>
    <xf numFmtId="0" fontId="8" fillId="3" borderId="170" xfId="1" applyFont="1" applyFill="1" applyBorder="1" applyAlignment="1">
      <alignment horizontal="center" vertical="center"/>
    </xf>
    <xf numFmtId="0" fontId="8" fillId="3" borderId="109" xfId="1" applyFont="1" applyFill="1" applyBorder="1" applyAlignment="1">
      <alignment horizontal="center" vertical="center"/>
    </xf>
    <xf numFmtId="0" fontId="8" fillId="3" borderId="171" xfId="1" applyFont="1" applyFill="1" applyBorder="1" applyAlignment="1">
      <alignment horizontal="center" vertical="center"/>
    </xf>
    <xf numFmtId="0" fontId="7" fillId="3" borderId="206" xfId="1" applyFont="1" applyFill="1" applyBorder="1" applyAlignment="1">
      <alignment horizontal="center" vertical="center" wrapText="1"/>
    </xf>
    <xf numFmtId="0" fontId="7" fillId="3" borderId="104" xfId="1" applyFont="1" applyFill="1" applyBorder="1" applyAlignment="1">
      <alignment horizontal="center" vertical="center" wrapText="1"/>
    </xf>
    <xf numFmtId="0" fontId="7" fillId="3" borderId="107" xfId="1" applyFont="1" applyFill="1" applyBorder="1" applyAlignment="1">
      <alignment horizontal="center" vertical="center" wrapText="1"/>
    </xf>
    <xf numFmtId="0" fontId="7" fillId="3" borderId="40" xfId="1" applyFont="1" applyFill="1" applyBorder="1" applyAlignment="1">
      <alignment horizontal="center" vertical="center"/>
    </xf>
    <xf numFmtId="0" fontId="8" fillId="3" borderId="185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183" xfId="1" applyFont="1" applyFill="1" applyBorder="1" applyAlignment="1">
      <alignment horizontal="center" vertical="center"/>
    </xf>
    <xf numFmtId="0" fontId="8" fillId="3" borderId="186" xfId="1" applyFont="1" applyFill="1" applyBorder="1" applyAlignment="1">
      <alignment horizontal="center" vertical="center"/>
    </xf>
    <xf numFmtId="0" fontId="7" fillId="3" borderId="106" xfId="1" applyFont="1" applyFill="1" applyBorder="1" applyAlignment="1">
      <alignment horizontal="center" vertical="center" wrapText="1"/>
    </xf>
    <xf numFmtId="0" fontId="7" fillId="3" borderId="175" xfId="1" applyFont="1" applyFill="1" applyBorder="1" applyAlignment="1">
      <alignment horizontal="center" vertical="center"/>
    </xf>
    <xf numFmtId="0" fontId="7" fillId="3" borderId="169" xfId="1" applyFont="1" applyFill="1" applyBorder="1" applyAlignment="1">
      <alignment horizontal="center" vertical="center"/>
    </xf>
    <xf numFmtId="0" fontId="7" fillId="3" borderId="119" xfId="1" applyFont="1" applyFill="1" applyBorder="1" applyAlignment="1">
      <alignment horizontal="center" vertical="center"/>
    </xf>
    <xf numFmtId="0" fontId="7" fillId="3" borderId="177" xfId="1" applyFont="1" applyFill="1" applyBorder="1" applyAlignment="1">
      <alignment horizontal="center" vertical="center"/>
    </xf>
    <xf numFmtId="0" fontId="7" fillId="3" borderId="196" xfId="1" applyFont="1" applyFill="1" applyBorder="1" applyAlignment="1">
      <alignment horizontal="center" vertical="center" wrapText="1"/>
    </xf>
    <xf numFmtId="0" fontId="7" fillId="3" borderId="24" xfId="1" applyFont="1" applyFill="1" applyBorder="1" applyAlignment="1">
      <alignment horizontal="center" vertical="center" wrapText="1"/>
    </xf>
    <xf numFmtId="0" fontId="7" fillId="3" borderId="119" xfId="1" applyFont="1" applyFill="1" applyBorder="1" applyAlignment="1">
      <alignment horizontal="center" vertical="center" wrapText="1"/>
    </xf>
    <xf numFmtId="0" fontId="7" fillId="3" borderId="177" xfId="1" applyFont="1" applyFill="1" applyBorder="1" applyAlignment="1">
      <alignment horizontal="center" vertical="center" wrapText="1"/>
    </xf>
    <xf numFmtId="0" fontId="7" fillId="3" borderId="96" xfId="1" applyFont="1" applyFill="1" applyBorder="1" applyAlignment="1">
      <alignment horizontal="center" vertical="center" wrapText="1"/>
    </xf>
    <xf numFmtId="0" fontId="7" fillId="3" borderId="114" xfId="1" applyFont="1" applyFill="1" applyBorder="1" applyAlignment="1">
      <alignment horizontal="center" vertical="center" wrapText="1"/>
    </xf>
    <xf numFmtId="0" fontId="8" fillId="3" borderId="212" xfId="1" applyFont="1" applyFill="1" applyBorder="1" applyAlignment="1">
      <alignment horizontal="center" vertical="center"/>
    </xf>
    <xf numFmtId="0" fontId="8" fillId="3" borderId="22" xfId="1" applyFont="1" applyFill="1" applyBorder="1" applyAlignment="1">
      <alignment horizontal="center" vertical="center"/>
    </xf>
    <xf numFmtId="0" fontId="8" fillId="3" borderId="213" xfId="1" applyFont="1" applyFill="1" applyBorder="1" applyAlignment="1">
      <alignment horizontal="center" vertical="center"/>
    </xf>
    <xf numFmtId="0" fontId="7" fillId="3" borderId="196" xfId="1" applyFont="1" applyFill="1" applyBorder="1" applyAlignment="1">
      <alignment horizontal="center" vertical="center"/>
    </xf>
    <xf numFmtId="0" fontId="7" fillId="3" borderId="170" xfId="1" applyFont="1" applyFill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7" fillId="3" borderId="215" xfId="1" applyFont="1" applyFill="1" applyBorder="1" applyAlignment="1">
      <alignment horizontal="center" vertical="center" wrapText="1"/>
    </xf>
    <xf numFmtId="0" fontId="7" fillId="3" borderId="207" xfId="1" applyFont="1" applyFill="1" applyBorder="1" applyAlignment="1">
      <alignment horizontal="center" vertical="center"/>
    </xf>
    <xf numFmtId="0" fontId="7" fillId="3" borderId="208" xfId="1" applyFont="1" applyFill="1" applyBorder="1" applyAlignment="1">
      <alignment horizontal="center" vertical="center"/>
    </xf>
    <xf numFmtId="0" fontId="7" fillId="3" borderId="172" xfId="1" applyFont="1" applyFill="1" applyBorder="1" applyAlignment="1">
      <alignment horizontal="center" vertical="center"/>
    </xf>
    <xf numFmtId="0" fontId="7" fillId="3" borderId="211" xfId="1" applyFont="1" applyFill="1" applyBorder="1" applyAlignment="1">
      <alignment horizontal="center" vertical="center" wrapText="1"/>
    </xf>
    <xf numFmtId="0" fontId="7" fillId="3" borderId="214" xfId="1" applyFont="1" applyFill="1" applyBorder="1" applyAlignment="1">
      <alignment horizontal="center" vertical="center" wrapText="1"/>
    </xf>
    <xf numFmtId="0" fontId="10" fillId="4" borderId="5" xfId="1" applyFont="1" applyFill="1" applyBorder="1" applyAlignment="1">
      <alignment horizontal="center" vertical="center"/>
    </xf>
    <xf numFmtId="0" fontId="10" fillId="4" borderId="6" xfId="1" applyFont="1" applyFill="1" applyBorder="1" applyAlignment="1">
      <alignment horizontal="center" vertical="center"/>
    </xf>
    <xf numFmtId="0" fontId="10" fillId="4" borderId="29" xfId="1" applyFont="1" applyFill="1" applyBorder="1" applyAlignment="1">
      <alignment horizontal="center" vertical="center"/>
    </xf>
    <xf numFmtId="0" fontId="10" fillId="4" borderId="32" xfId="1" applyFont="1" applyFill="1" applyBorder="1" applyAlignment="1">
      <alignment horizontal="center" vertical="center"/>
    </xf>
    <xf numFmtId="0" fontId="10" fillId="4" borderId="73" xfId="1" applyFont="1" applyFill="1" applyBorder="1" applyAlignment="1">
      <alignment horizontal="center" vertical="center"/>
    </xf>
    <xf numFmtId="0" fontId="10" fillId="4" borderId="74" xfId="1" applyFont="1" applyFill="1" applyBorder="1" applyAlignment="1">
      <alignment horizontal="center" vertical="center"/>
    </xf>
    <xf numFmtId="0" fontId="10" fillId="4" borderId="25" xfId="1" applyFont="1" applyFill="1" applyBorder="1" applyAlignment="1">
      <alignment horizontal="center" vertical="center"/>
    </xf>
    <xf numFmtId="0" fontId="10" fillId="4" borderId="4" xfId="1" applyFont="1" applyFill="1" applyBorder="1" applyAlignment="1">
      <alignment horizontal="center" vertical="center"/>
    </xf>
    <xf numFmtId="0" fontId="10" fillId="4" borderId="31" xfId="1" applyFont="1" applyFill="1" applyBorder="1" applyAlignment="1">
      <alignment horizontal="center" vertical="center"/>
    </xf>
    <xf numFmtId="0" fontId="10" fillId="4" borderId="35" xfId="1" applyFont="1" applyFill="1" applyBorder="1" applyAlignment="1">
      <alignment horizontal="center" vertical="center"/>
    </xf>
    <xf numFmtId="0" fontId="10" fillId="4" borderId="5" xfId="1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0" fontId="10" fillId="4" borderId="34" xfId="1" applyFont="1" applyFill="1" applyBorder="1" applyAlignment="1">
      <alignment horizontal="center" vertical="center"/>
    </xf>
    <xf numFmtId="0" fontId="10" fillId="6" borderId="45" xfId="1" applyFont="1" applyFill="1" applyBorder="1" applyAlignment="1">
      <alignment horizontal="center" vertical="center"/>
    </xf>
    <xf numFmtId="0" fontId="10" fillId="6" borderId="22" xfId="1" applyFont="1" applyFill="1" applyBorder="1" applyAlignment="1">
      <alignment horizontal="center" vertical="center"/>
    </xf>
    <xf numFmtId="0" fontId="10" fillId="6" borderId="33" xfId="1" applyFont="1" applyFill="1" applyBorder="1" applyAlignment="1">
      <alignment horizontal="center" vertical="center"/>
    </xf>
    <xf numFmtId="0" fontId="10" fillId="6" borderId="225" xfId="1" applyFont="1" applyFill="1" applyBorder="1" applyAlignment="1">
      <alignment horizontal="center" vertical="center"/>
    </xf>
    <xf numFmtId="0" fontId="10" fillId="6" borderId="79" xfId="1" applyFont="1" applyFill="1" applyBorder="1" applyAlignment="1">
      <alignment horizontal="center" vertical="center"/>
    </xf>
    <xf numFmtId="0" fontId="10" fillId="6" borderId="226" xfId="1" applyFont="1" applyFill="1" applyBorder="1" applyAlignment="1">
      <alignment horizontal="center" vertical="center"/>
    </xf>
    <xf numFmtId="0" fontId="10" fillId="2" borderId="28" xfId="1" applyFont="1" applyFill="1" applyBorder="1" applyAlignment="1">
      <alignment horizontal="center" vertical="center"/>
    </xf>
    <xf numFmtId="0" fontId="10" fillId="2" borderId="30" xfId="1" applyFont="1" applyFill="1" applyBorder="1" applyAlignment="1">
      <alignment horizontal="center" vertical="center"/>
    </xf>
    <xf numFmtId="0" fontId="10" fillId="4" borderId="2" xfId="1" applyFont="1" applyFill="1" applyBorder="1" applyAlignment="1">
      <alignment horizontal="center" vertical="center"/>
    </xf>
  </cellXfs>
  <cellStyles count="8">
    <cellStyle name="쉼표 [0]" xfId="6" builtinId="6"/>
    <cellStyle name="쉼표 [0] 2" xfId="3" xr:uid="{03887ADB-2CC7-4F38-90C0-CBBF3EF8EF6D}"/>
    <cellStyle name="표준" xfId="0" builtinId="0"/>
    <cellStyle name="표준 100" xfId="2" xr:uid="{92C3CD3A-0096-4AAB-B733-FDBB549AA7B4}"/>
    <cellStyle name="표준 2" xfId="1" xr:uid="{E4341915-E884-4040-8433-8E38DCF0457D}"/>
    <cellStyle name="표준 4" xfId="5" xr:uid="{9102F951-23DD-4EC9-B6F1-672FBE7A9A96}"/>
    <cellStyle name="하이퍼링크" xfId="7" builtinId="8"/>
    <cellStyle name="하이퍼링크 2" xfId="4" xr:uid="{D72306FB-8BE8-4CB7-BAF4-69E22C14839D}"/>
  </cellStyles>
  <dxfs count="2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106089</xdr:colOff>
      <xdr:row>1</xdr:row>
      <xdr:rowOff>0</xdr:rowOff>
    </xdr:from>
    <xdr:to>
      <xdr:col>12</xdr:col>
      <xdr:colOff>303176</xdr:colOff>
      <xdr:row>8</xdr:row>
      <xdr:rowOff>254000</xdr:rowOff>
    </xdr:to>
    <xdr:pic>
      <xdr:nvPicPr>
        <xdr:cNvPr id="5" name="그림 2">
          <a:extLst>
            <a:ext uri="{FF2B5EF4-FFF2-40B4-BE49-F238E27FC236}">
              <a16:creationId xmlns:a16="http://schemas.microsoft.com/office/drawing/2014/main" id="{8B7A27C8-F011-48C7-94EA-29370A30F2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8039" y="428625"/>
          <a:ext cx="7124937" cy="2320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223630</xdr:colOff>
      <xdr:row>196</xdr:row>
      <xdr:rowOff>49696</xdr:rowOff>
    </xdr:from>
    <xdr:to>
      <xdr:col>9</xdr:col>
      <xdr:colOff>217241</xdr:colOff>
      <xdr:row>207</xdr:row>
      <xdr:rowOff>92903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0BCED975-7140-40CB-AB93-628514E1AF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33391" y="40791848"/>
          <a:ext cx="7121762" cy="2320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1C1DF-1E3B-40F9-B5EA-65E9E431F3AB}">
  <dimension ref="A1:E21"/>
  <sheetViews>
    <sheetView tabSelected="1" workbookViewId="0">
      <selection activeCell="B2" sqref="B2"/>
    </sheetView>
  </sheetViews>
  <sheetFormatPr defaultColWidth="8.58203125" defaultRowHeight="17"/>
  <cols>
    <col min="1" max="1" width="20.5" style="196" customWidth="1"/>
    <col min="2" max="2" width="34.25" style="196" customWidth="1"/>
    <col min="3" max="3" width="13.25" style="196" customWidth="1"/>
    <col min="4" max="6" width="8.58203125" style="196"/>
    <col min="7" max="7" width="8.58203125" style="196" bestFit="1" customWidth="1"/>
    <col min="8" max="16383" width="8.58203125" style="196"/>
    <col min="16384" max="16384" width="8.58203125" style="196" bestFit="1"/>
  </cols>
  <sheetData>
    <row r="1" spans="1:5" ht="33.75" customHeight="1" thickBot="1">
      <c r="A1" s="203" t="s">
        <v>153</v>
      </c>
    </row>
    <row r="2" spans="1:5" ht="23.25" customHeight="1">
      <c r="A2" s="204" t="s">
        <v>154</v>
      </c>
      <c r="B2" s="197"/>
    </row>
    <row r="3" spans="1:5" ht="23.25" customHeight="1">
      <c r="A3" s="205" t="s">
        <v>157</v>
      </c>
      <c r="B3" s="198"/>
    </row>
    <row r="4" spans="1:5" ht="23.25" customHeight="1">
      <c r="A4" s="205" t="s">
        <v>155</v>
      </c>
      <c r="B4" s="198"/>
    </row>
    <row r="5" spans="1:5" ht="23.25" customHeight="1">
      <c r="A5" s="205" t="s">
        <v>156</v>
      </c>
      <c r="B5" s="198"/>
    </row>
    <row r="6" spans="1:5" ht="23.25" customHeight="1">
      <c r="A6" s="205" t="s">
        <v>253</v>
      </c>
      <c r="B6" s="198"/>
    </row>
    <row r="7" spans="1:5" ht="23.25" customHeight="1">
      <c r="A7" s="205" t="s">
        <v>255</v>
      </c>
      <c r="B7" s="199"/>
    </row>
    <row r="8" spans="1:5" ht="23.25" customHeight="1">
      <c r="A8" s="205" t="s">
        <v>256</v>
      </c>
      <c r="B8" s="200"/>
    </row>
    <row r="9" spans="1:5" ht="23.25" customHeight="1" thickBot="1">
      <c r="A9" s="206" t="s">
        <v>254</v>
      </c>
      <c r="B9" s="201"/>
    </row>
    <row r="11" spans="1:5" ht="30.75" customHeight="1" thickBot="1">
      <c r="A11" s="203" t="s">
        <v>314</v>
      </c>
    </row>
    <row r="12" spans="1:5" ht="22.5" customHeight="1">
      <c r="A12" s="447" t="s">
        <v>35</v>
      </c>
      <c r="B12" s="207" t="s">
        <v>143</v>
      </c>
      <c r="C12" s="208">
        <f>SUM('기준연도 배출량 출력(세부)'!U7:U16)</f>
        <v>0</v>
      </c>
      <c r="D12" s="202"/>
      <c r="E12" s="202"/>
    </row>
    <row r="13" spans="1:5" ht="22.5" customHeight="1">
      <c r="A13" s="448"/>
      <c r="B13" s="209" t="s">
        <v>144</v>
      </c>
      <c r="C13" s="210">
        <f>SUM('기준연도 배출량 출력(세부)'!U17:U26)</f>
        <v>0</v>
      </c>
    </row>
    <row r="14" spans="1:5" ht="22.5" customHeight="1">
      <c r="A14" s="448"/>
      <c r="B14" s="209" t="s">
        <v>126</v>
      </c>
      <c r="C14" s="210">
        <f>SUM('기준연도 배출량 출력(세부)'!U41:U50)</f>
        <v>0</v>
      </c>
    </row>
    <row r="15" spans="1:5" ht="22.5" customHeight="1">
      <c r="A15" s="449"/>
      <c r="B15" s="211" t="s">
        <v>261</v>
      </c>
      <c r="C15" s="212">
        <f>SUM('기준연도 배출량 출력(세부)'!U29:U38)</f>
        <v>0</v>
      </c>
    </row>
    <row r="16" spans="1:5" ht="22.5" customHeight="1" thickBot="1">
      <c r="A16" s="450"/>
      <c r="B16" s="213" t="s">
        <v>259</v>
      </c>
      <c r="C16" s="214">
        <f>SUM(C12:C14)</f>
        <v>0</v>
      </c>
    </row>
    <row r="17" spans="1:3" ht="22.5" customHeight="1">
      <c r="A17" s="451" t="s">
        <v>36</v>
      </c>
      <c r="B17" s="215" t="s">
        <v>257</v>
      </c>
      <c r="C17" s="216">
        <f>SUM('기준연도 배출량 출력(세부)'!U53:U62)</f>
        <v>0</v>
      </c>
    </row>
    <row r="18" spans="1:3" ht="22.5" customHeight="1">
      <c r="A18" s="452"/>
      <c r="B18" s="217" t="s">
        <v>258</v>
      </c>
      <c r="C18" s="218">
        <f>SUM('기준연도 배출량 출력(세부)'!U63:U72)</f>
        <v>0</v>
      </c>
    </row>
    <row r="19" spans="1:3" ht="22.5" customHeight="1" thickBot="1">
      <c r="A19" s="453"/>
      <c r="B19" s="219" t="s">
        <v>259</v>
      </c>
      <c r="C19" s="220">
        <f>SUM(C17:C18)</f>
        <v>0</v>
      </c>
    </row>
    <row r="20" spans="1:3" ht="22.5" customHeight="1" thickTop="1" thickBot="1">
      <c r="A20" s="454" t="s">
        <v>315</v>
      </c>
      <c r="B20" s="455"/>
      <c r="C20" s="221">
        <f>INT(SUM(C16,C19))</f>
        <v>0</v>
      </c>
    </row>
    <row r="21" spans="1:3" ht="21" thickBot="1">
      <c r="A21" s="456" t="s">
        <v>316</v>
      </c>
      <c r="B21" s="457"/>
      <c r="C21" s="222" t="e">
        <f>C20/(B9*(10^-8))</f>
        <v>#DIV/0!</v>
      </c>
    </row>
  </sheetData>
  <sheetProtection algorithmName="SHA-512" hashValue="iKOQ3OROqLAzbuduJk1GhcqKL5vsz/Nh99keBLofexlq4iw6euXw1qsvHGtEMM4x40RBxT/np6a6ExaZqlZ5nA==" saltValue="XlqRVq8vdP/jlbpBk/vJHQ==" spinCount="100000" sheet="1" formatCells="0" formatColumns="0" formatRows="0"/>
  <mergeCells count="4">
    <mergeCell ref="A12:A16"/>
    <mergeCell ref="A17:A19"/>
    <mergeCell ref="A20:B20"/>
    <mergeCell ref="A21:B21"/>
  </mergeCells>
  <phoneticPr fontId="2" type="noConversion"/>
  <dataValidations count="1">
    <dataValidation type="list" allowBlank="1" showInputMessage="1" showErrorMessage="1" prompt="오른쪽 '표준산업분류 대분류' 에 따른 배출계수 적용 기준을 참고해주세요" sqref="B3" xr:uid="{BD24FDED-8965-485C-9E55-41676AE47187}">
      <formula1>"제조업,건설업,상업,공공,가정,에너지산업,기타"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CCC6D-1551-4C7F-886A-D53B253C1DAF}">
  <sheetPr>
    <pageSetUpPr fitToPage="1"/>
  </sheetPr>
  <dimension ref="B2:BH73"/>
  <sheetViews>
    <sheetView zoomScale="85" zoomScaleNormal="85" workbookViewId="0">
      <pane xSplit="8" ySplit="6" topLeftCell="I7" activePane="bottomRight" state="frozen"/>
      <selection pane="topRight" activeCell="I1" sqref="I1"/>
      <selection pane="bottomLeft" activeCell="A7" sqref="A7"/>
      <selection pane="bottomRight"/>
    </sheetView>
  </sheetViews>
  <sheetFormatPr defaultRowHeight="17"/>
  <cols>
    <col min="1" max="1" width="3.33203125" style="56" customWidth="1"/>
    <col min="2" max="2" width="11.58203125" style="56" customWidth="1"/>
    <col min="3" max="4" width="10.33203125" style="56" customWidth="1"/>
    <col min="5" max="5" width="16.75" style="56" customWidth="1"/>
    <col min="6" max="6" width="12.5" style="56" customWidth="1"/>
    <col min="7" max="7" width="17.25" style="56" customWidth="1"/>
    <col min="8" max="8" width="7.33203125" style="56" customWidth="1"/>
    <col min="9" max="20" width="14.33203125" style="56" bestFit="1" customWidth="1"/>
    <col min="21" max="21" width="12.58203125" style="56" bestFit="1" customWidth="1"/>
    <col min="22" max="22" width="24.58203125" style="56" bestFit="1" customWidth="1"/>
    <col min="23" max="33" width="12.08203125" style="56" bestFit="1" customWidth="1"/>
    <col min="34" max="34" width="13.08203125" style="56" bestFit="1" customWidth="1"/>
    <col min="35" max="46" width="7.5" style="56" bestFit="1" customWidth="1"/>
    <col min="47" max="47" width="8.5" style="56" bestFit="1" customWidth="1"/>
    <col min="48" max="60" width="7.5" style="56" bestFit="1" customWidth="1"/>
    <col min="61" max="256" width="8.58203125" style="56"/>
    <col min="257" max="257" width="8.25" style="56" customWidth="1"/>
    <col min="258" max="258" width="8" style="56" customWidth="1"/>
    <col min="259" max="259" width="16" style="56" bestFit="1" customWidth="1"/>
    <col min="260" max="260" width="12.33203125" style="56" bestFit="1" customWidth="1"/>
    <col min="261" max="261" width="11.08203125" style="56" customWidth="1"/>
    <col min="262" max="262" width="4.83203125" style="56" bestFit="1" customWidth="1"/>
    <col min="263" max="274" width="9" style="56" bestFit="1" customWidth="1"/>
    <col min="275" max="275" width="9.25" style="56" bestFit="1" customWidth="1"/>
    <col min="276" max="512" width="8.58203125" style="56"/>
    <col min="513" max="513" width="8.25" style="56" customWidth="1"/>
    <col min="514" max="514" width="8" style="56" customWidth="1"/>
    <col min="515" max="515" width="16" style="56" bestFit="1" customWidth="1"/>
    <col min="516" max="516" width="12.33203125" style="56" bestFit="1" customWidth="1"/>
    <col min="517" max="517" width="11.08203125" style="56" customWidth="1"/>
    <col min="518" max="518" width="4.83203125" style="56" bestFit="1" customWidth="1"/>
    <col min="519" max="530" width="9" style="56" bestFit="1" customWidth="1"/>
    <col min="531" max="531" width="9.25" style="56" bestFit="1" customWidth="1"/>
    <col min="532" max="768" width="8.58203125" style="56"/>
    <col min="769" max="769" width="8.25" style="56" customWidth="1"/>
    <col min="770" max="770" width="8" style="56" customWidth="1"/>
    <col min="771" max="771" width="16" style="56" bestFit="1" customWidth="1"/>
    <col min="772" max="772" width="12.33203125" style="56" bestFit="1" customWidth="1"/>
    <col min="773" max="773" width="11.08203125" style="56" customWidth="1"/>
    <col min="774" max="774" width="4.83203125" style="56" bestFit="1" customWidth="1"/>
    <col min="775" max="786" width="9" style="56" bestFit="1" customWidth="1"/>
    <col min="787" max="787" width="9.25" style="56" bestFit="1" customWidth="1"/>
    <col min="788" max="1024" width="8.58203125" style="56"/>
    <col min="1025" max="1025" width="8.25" style="56" customWidth="1"/>
    <col min="1026" max="1026" width="8" style="56" customWidth="1"/>
    <col min="1027" max="1027" width="16" style="56" bestFit="1" customWidth="1"/>
    <col min="1028" max="1028" width="12.33203125" style="56" bestFit="1" customWidth="1"/>
    <col min="1029" max="1029" width="11.08203125" style="56" customWidth="1"/>
    <col min="1030" max="1030" width="4.83203125" style="56" bestFit="1" customWidth="1"/>
    <col min="1031" max="1042" width="9" style="56" bestFit="1" customWidth="1"/>
    <col min="1043" max="1043" width="9.25" style="56" bestFit="1" customWidth="1"/>
    <col min="1044" max="1280" width="8.58203125" style="56"/>
    <col min="1281" max="1281" width="8.25" style="56" customWidth="1"/>
    <col min="1282" max="1282" width="8" style="56" customWidth="1"/>
    <col min="1283" max="1283" width="16" style="56" bestFit="1" customWidth="1"/>
    <col min="1284" max="1284" width="12.33203125" style="56" bestFit="1" customWidth="1"/>
    <col min="1285" max="1285" width="11.08203125" style="56" customWidth="1"/>
    <col min="1286" max="1286" width="4.83203125" style="56" bestFit="1" customWidth="1"/>
    <col min="1287" max="1298" width="9" style="56" bestFit="1" customWidth="1"/>
    <col min="1299" max="1299" width="9.25" style="56" bestFit="1" customWidth="1"/>
    <col min="1300" max="1536" width="8.58203125" style="56"/>
    <col min="1537" max="1537" width="8.25" style="56" customWidth="1"/>
    <col min="1538" max="1538" width="8" style="56" customWidth="1"/>
    <col min="1539" max="1539" width="16" style="56" bestFit="1" customWidth="1"/>
    <col min="1540" max="1540" width="12.33203125" style="56" bestFit="1" customWidth="1"/>
    <col min="1541" max="1541" width="11.08203125" style="56" customWidth="1"/>
    <col min="1542" max="1542" width="4.83203125" style="56" bestFit="1" customWidth="1"/>
    <col min="1543" max="1554" width="9" style="56" bestFit="1" customWidth="1"/>
    <col min="1555" max="1555" width="9.25" style="56" bestFit="1" customWidth="1"/>
    <col min="1556" max="1792" width="8.58203125" style="56"/>
    <col min="1793" max="1793" width="8.25" style="56" customWidth="1"/>
    <col min="1794" max="1794" width="8" style="56" customWidth="1"/>
    <col min="1795" max="1795" width="16" style="56" bestFit="1" customWidth="1"/>
    <col min="1796" max="1796" width="12.33203125" style="56" bestFit="1" customWidth="1"/>
    <col min="1797" max="1797" width="11.08203125" style="56" customWidth="1"/>
    <col min="1798" max="1798" width="4.83203125" style="56" bestFit="1" customWidth="1"/>
    <col min="1799" max="1810" width="9" style="56" bestFit="1" customWidth="1"/>
    <col min="1811" max="1811" width="9.25" style="56" bestFit="1" customWidth="1"/>
    <col min="1812" max="2048" width="8.58203125" style="56"/>
    <col min="2049" max="2049" width="8.25" style="56" customWidth="1"/>
    <col min="2050" max="2050" width="8" style="56" customWidth="1"/>
    <col min="2051" max="2051" width="16" style="56" bestFit="1" customWidth="1"/>
    <col min="2052" max="2052" width="12.33203125" style="56" bestFit="1" customWidth="1"/>
    <col min="2053" max="2053" width="11.08203125" style="56" customWidth="1"/>
    <col min="2054" max="2054" width="4.83203125" style="56" bestFit="1" customWidth="1"/>
    <col min="2055" max="2066" width="9" style="56" bestFit="1" customWidth="1"/>
    <col min="2067" max="2067" width="9.25" style="56" bestFit="1" customWidth="1"/>
    <col min="2068" max="2304" width="8.58203125" style="56"/>
    <col min="2305" max="2305" width="8.25" style="56" customWidth="1"/>
    <col min="2306" max="2306" width="8" style="56" customWidth="1"/>
    <col min="2307" max="2307" width="16" style="56" bestFit="1" customWidth="1"/>
    <col min="2308" max="2308" width="12.33203125" style="56" bestFit="1" customWidth="1"/>
    <col min="2309" max="2309" width="11.08203125" style="56" customWidth="1"/>
    <col min="2310" max="2310" width="4.83203125" style="56" bestFit="1" customWidth="1"/>
    <col min="2311" max="2322" width="9" style="56" bestFit="1" customWidth="1"/>
    <col min="2323" max="2323" width="9.25" style="56" bestFit="1" customWidth="1"/>
    <col min="2324" max="2560" width="8.58203125" style="56"/>
    <col min="2561" max="2561" width="8.25" style="56" customWidth="1"/>
    <col min="2562" max="2562" width="8" style="56" customWidth="1"/>
    <col min="2563" max="2563" width="16" style="56" bestFit="1" customWidth="1"/>
    <col min="2564" max="2564" width="12.33203125" style="56" bestFit="1" customWidth="1"/>
    <col min="2565" max="2565" width="11.08203125" style="56" customWidth="1"/>
    <col min="2566" max="2566" width="4.83203125" style="56" bestFit="1" customWidth="1"/>
    <col min="2567" max="2578" width="9" style="56" bestFit="1" customWidth="1"/>
    <col min="2579" max="2579" width="9.25" style="56" bestFit="1" customWidth="1"/>
    <col min="2580" max="2816" width="8.58203125" style="56"/>
    <col min="2817" max="2817" width="8.25" style="56" customWidth="1"/>
    <col min="2818" max="2818" width="8" style="56" customWidth="1"/>
    <col min="2819" max="2819" width="16" style="56" bestFit="1" customWidth="1"/>
    <col min="2820" max="2820" width="12.33203125" style="56" bestFit="1" customWidth="1"/>
    <col min="2821" max="2821" width="11.08203125" style="56" customWidth="1"/>
    <col min="2822" max="2822" width="4.83203125" style="56" bestFit="1" customWidth="1"/>
    <col min="2823" max="2834" width="9" style="56" bestFit="1" customWidth="1"/>
    <col min="2835" max="2835" width="9.25" style="56" bestFit="1" customWidth="1"/>
    <col min="2836" max="3072" width="8.58203125" style="56"/>
    <col min="3073" max="3073" width="8.25" style="56" customWidth="1"/>
    <col min="3074" max="3074" width="8" style="56" customWidth="1"/>
    <col min="3075" max="3075" width="16" style="56" bestFit="1" customWidth="1"/>
    <col min="3076" max="3076" width="12.33203125" style="56" bestFit="1" customWidth="1"/>
    <col min="3077" max="3077" width="11.08203125" style="56" customWidth="1"/>
    <col min="3078" max="3078" width="4.83203125" style="56" bestFit="1" customWidth="1"/>
    <col min="3079" max="3090" width="9" style="56" bestFit="1" customWidth="1"/>
    <col min="3091" max="3091" width="9.25" style="56" bestFit="1" customWidth="1"/>
    <col min="3092" max="3328" width="8.58203125" style="56"/>
    <col min="3329" max="3329" width="8.25" style="56" customWidth="1"/>
    <col min="3330" max="3330" width="8" style="56" customWidth="1"/>
    <col min="3331" max="3331" width="16" style="56" bestFit="1" customWidth="1"/>
    <col min="3332" max="3332" width="12.33203125" style="56" bestFit="1" customWidth="1"/>
    <col min="3333" max="3333" width="11.08203125" style="56" customWidth="1"/>
    <col min="3334" max="3334" width="4.83203125" style="56" bestFit="1" customWidth="1"/>
    <col min="3335" max="3346" width="9" style="56" bestFit="1" customWidth="1"/>
    <col min="3347" max="3347" width="9.25" style="56" bestFit="1" customWidth="1"/>
    <col min="3348" max="3584" width="8.58203125" style="56"/>
    <col min="3585" max="3585" width="8.25" style="56" customWidth="1"/>
    <col min="3586" max="3586" width="8" style="56" customWidth="1"/>
    <col min="3587" max="3587" width="16" style="56" bestFit="1" customWidth="1"/>
    <col min="3588" max="3588" width="12.33203125" style="56" bestFit="1" customWidth="1"/>
    <col min="3589" max="3589" width="11.08203125" style="56" customWidth="1"/>
    <col min="3590" max="3590" width="4.83203125" style="56" bestFit="1" customWidth="1"/>
    <col min="3591" max="3602" width="9" style="56" bestFit="1" customWidth="1"/>
    <col min="3603" max="3603" width="9.25" style="56" bestFit="1" customWidth="1"/>
    <col min="3604" max="3840" width="8.58203125" style="56"/>
    <col min="3841" max="3841" width="8.25" style="56" customWidth="1"/>
    <col min="3842" max="3842" width="8" style="56" customWidth="1"/>
    <col min="3843" max="3843" width="16" style="56" bestFit="1" customWidth="1"/>
    <col min="3844" max="3844" width="12.33203125" style="56" bestFit="1" customWidth="1"/>
    <col min="3845" max="3845" width="11.08203125" style="56" customWidth="1"/>
    <col min="3846" max="3846" width="4.83203125" style="56" bestFit="1" customWidth="1"/>
    <col min="3847" max="3858" width="9" style="56" bestFit="1" customWidth="1"/>
    <col min="3859" max="3859" width="9.25" style="56" bestFit="1" customWidth="1"/>
    <col min="3860" max="4096" width="8.58203125" style="56"/>
    <col min="4097" max="4097" width="8.25" style="56" customWidth="1"/>
    <col min="4098" max="4098" width="8" style="56" customWidth="1"/>
    <col min="4099" max="4099" width="16" style="56" bestFit="1" customWidth="1"/>
    <col min="4100" max="4100" width="12.33203125" style="56" bestFit="1" customWidth="1"/>
    <col min="4101" max="4101" width="11.08203125" style="56" customWidth="1"/>
    <col min="4102" max="4102" width="4.83203125" style="56" bestFit="1" customWidth="1"/>
    <col min="4103" max="4114" width="9" style="56" bestFit="1" customWidth="1"/>
    <col min="4115" max="4115" width="9.25" style="56" bestFit="1" customWidth="1"/>
    <col min="4116" max="4352" width="8.58203125" style="56"/>
    <col min="4353" max="4353" width="8.25" style="56" customWidth="1"/>
    <col min="4354" max="4354" width="8" style="56" customWidth="1"/>
    <col min="4355" max="4355" width="16" style="56" bestFit="1" customWidth="1"/>
    <col min="4356" max="4356" width="12.33203125" style="56" bestFit="1" customWidth="1"/>
    <col min="4357" max="4357" width="11.08203125" style="56" customWidth="1"/>
    <col min="4358" max="4358" width="4.83203125" style="56" bestFit="1" customWidth="1"/>
    <col min="4359" max="4370" width="9" style="56" bestFit="1" customWidth="1"/>
    <col min="4371" max="4371" width="9.25" style="56" bestFit="1" customWidth="1"/>
    <col min="4372" max="4608" width="8.58203125" style="56"/>
    <col min="4609" max="4609" width="8.25" style="56" customWidth="1"/>
    <col min="4610" max="4610" width="8" style="56" customWidth="1"/>
    <col min="4611" max="4611" width="16" style="56" bestFit="1" customWidth="1"/>
    <col min="4612" max="4612" width="12.33203125" style="56" bestFit="1" customWidth="1"/>
    <col min="4613" max="4613" width="11.08203125" style="56" customWidth="1"/>
    <col min="4614" max="4614" width="4.83203125" style="56" bestFit="1" customWidth="1"/>
    <col min="4615" max="4626" width="9" style="56" bestFit="1" customWidth="1"/>
    <col min="4627" max="4627" width="9.25" style="56" bestFit="1" customWidth="1"/>
    <col min="4628" max="4864" width="8.58203125" style="56"/>
    <col min="4865" max="4865" width="8.25" style="56" customWidth="1"/>
    <col min="4866" max="4866" width="8" style="56" customWidth="1"/>
    <col min="4867" max="4867" width="16" style="56" bestFit="1" customWidth="1"/>
    <col min="4868" max="4868" width="12.33203125" style="56" bestFit="1" customWidth="1"/>
    <col min="4869" max="4869" width="11.08203125" style="56" customWidth="1"/>
    <col min="4870" max="4870" width="4.83203125" style="56" bestFit="1" customWidth="1"/>
    <col min="4871" max="4882" width="9" style="56" bestFit="1" customWidth="1"/>
    <col min="4883" max="4883" width="9.25" style="56" bestFit="1" customWidth="1"/>
    <col min="4884" max="5120" width="8.58203125" style="56"/>
    <col min="5121" max="5121" width="8.25" style="56" customWidth="1"/>
    <col min="5122" max="5122" width="8" style="56" customWidth="1"/>
    <col min="5123" max="5123" width="16" style="56" bestFit="1" customWidth="1"/>
    <col min="5124" max="5124" width="12.33203125" style="56" bestFit="1" customWidth="1"/>
    <col min="5125" max="5125" width="11.08203125" style="56" customWidth="1"/>
    <col min="5126" max="5126" width="4.83203125" style="56" bestFit="1" customWidth="1"/>
    <col min="5127" max="5138" width="9" style="56" bestFit="1" customWidth="1"/>
    <col min="5139" max="5139" width="9.25" style="56" bestFit="1" customWidth="1"/>
    <col min="5140" max="5376" width="8.58203125" style="56"/>
    <col min="5377" max="5377" width="8.25" style="56" customWidth="1"/>
    <col min="5378" max="5378" width="8" style="56" customWidth="1"/>
    <col min="5379" max="5379" width="16" style="56" bestFit="1" customWidth="1"/>
    <col min="5380" max="5380" width="12.33203125" style="56" bestFit="1" customWidth="1"/>
    <col min="5381" max="5381" width="11.08203125" style="56" customWidth="1"/>
    <col min="5382" max="5382" width="4.83203125" style="56" bestFit="1" customWidth="1"/>
    <col min="5383" max="5394" width="9" style="56" bestFit="1" customWidth="1"/>
    <col min="5395" max="5395" width="9.25" style="56" bestFit="1" customWidth="1"/>
    <col min="5396" max="5632" width="8.58203125" style="56"/>
    <col min="5633" max="5633" width="8.25" style="56" customWidth="1"/>
    <col min="5634" max="5634" width="8" style="56" customWidth="1"/>
    <col min="5635" max="5635" width="16" style="56" bestFit="1" customWidth="1"/>
    <col min="5636" max="5636" width="12.33203125" style="56" bestFit="1" customWidth="1"/>
    <col min="5637" max="5637" width="11.08203125" style="56" customWidth="1"/>
    <col min="5638" max="5638" width="4.83203125" style="56" bestFit="1" customWidth="1"/>
    <col min="5639" max="5650" width="9" style="56" bestFit="1" customWidth="1"/>
    <col min="5651" max="5651" width="9.25" style="56" bestFit="1" customWidth="1"/>
    <col min="5652" max="5888" width="8.58203125" style="56"/>
    <col min="5889" max="5889" width="8.25" style="56" customWidth="1"/>
    <col min="5890" max="5890" width="8" style="56" customWidth="1"/>
    <col min="5891" max="5891" width="16" style="56" bestFit="1" customWidth="1"/>
    <col min="5892" max="5892" width="12.33203125" style="56" bestFit="1" customWidth="1"/>
    <col min="5893" max="5893" width="11.08203125" style="56" customWidth="1"/>
    <col min="5894" max="5894" width="4.83203125" style="56" bestFit="1" customWidth="1"/>
    <col min="5895" max="5906" width="9" style="56" bestFit="1" customWidth="1"/>
    <col min="5907" max="5907" width="9.25" style="56" bestFit="1" customWidth="1"/>
    <col min="5908" max="6144" width="8.58203125" style="56"/>
    <col min="6145" max="6145" width="8.25" style="56" customWidth="1"/>
    <col min="6146" max="6146" width="8" style="56" customWidth="1"/>
    <col min="6147" max="6147" width="16" style="56" bestFit="1" customWidth="1"/>
    <col min="6148" max="6148" width="12.33203125" style="56" bestFit="1" customWidth="1"/>
    <col min="6149" max="6149" width="11.08203125" style="56" customWidth="1"/>
    <col min="6150" max="6150" width="4.83203125" style="56" bestFit="1" customWidth="1"/>
    <col min="6151" max="6162" width="9" style="56" bestFit="1" customWidth="1"/>
    <col min="6163" max="6163" width="9.25" style="56" bestFit="1" customWidth="1"/>
    <col min="6164" max="6400" width="8.58203125" style="56"/>
    <col min="6401" max="6401" width="8.25" style="56" customWidth="1"/>
    <col min="6402" max="6402" width="8" style="56" customWidth="1"/>
    <col min="6403" max="6403" width="16" style="56" bestFit="1" customWidth="1"/>
    <col min="6404" max="6404" width="12.33203125" style="56" bestFit="1" customWidth="1"/>
    <col min="6405" max="6405" width="11.08203125" style="56" customWidth="1"/>
    <col min="6406" max="6406" width="4.83203125" style="56" bestFit="1" customWidth="1"/>
    <col min="6407" max="6418" width="9" style="56" bestFit="1" customWidth="1"/>
    <col min="6419" max="6419" width="9.25" style="56" bestFit="1" customWidth="1"/>
    <col min="6420" max="6656" width="8.58203125" style="56"/>
    <col min="6657" max="6657" width="8.25" style="56" customWidth="1"/>
    <col min="6658" max="6658" width="8" style="56" customWidth="1"/>
    <col min="6659" max="6659" width="16" style="56" bestFit="1" customWidth="1"/>
    <col min="6660" max="6660" width="12.33203125" style="56" bestFit="1" customWidth="1"/>
    <col min="6661" max="6661" width="11.08203125" style="56" customWidth="1"/>
    <col min="6662" max="6662" width="4.83203125" style="56" bestFit="1" customWidth="1"/>
    <col min="6663" max="6674" width="9" style="56" bestFit="1" customWidth="1"/>
    <col min="6675" max="6675" width="9.25" style="56" bestFit="1" customWidth="1"/>
    <col min="6676" max="6912" width="8.58203125" style="56"/>
    <col min="6913" max="6913" width="8.25" style="56" customWidth="1"/>
    <col min="6914" max="6914" width="8" style="56" customWidth="1"/>
    <col min="6915" max="6915" width="16" style="56" bestFit="1" customWidth="1"/>
    <col min="6916" max="6916" width="12.33203125" style="56" bestFit="1" customWidth="1"/>
    <col min="6917" max="6917" width="11.08203125" style="56" customWidth="1"/>
    <col min="6918" max="6918" width="4.83203125" style="56" bestFit="1" customWidth="1"/>
    <col min="6919" max="6930" width="9" style="56" bestFit="1" customWidth="1"/>
    <col min="6931" max="6931" width="9.25" style="56" bestFit="1" customWidth="1"/>
    <col min="6932" max="7168" width="8.58203125" style="56"/>
    <col min="7169" max="7169" width="8.25" style="56" customWidth="1"/>
    <col min="7170" max="7170" width="8" style="56" customWidth="1"/>
    <col min="7171" max="7171" width="16" style="56" bestFit="1" customWidth="1"/>
    <col min="7172" max="7172" width="12.33203125" style="56" bestFit="1" customWidth="1"/>
    <col min="7173" max="7173" width="11.08203125" style="56" customWidth="1"/>
    <col min="7174" max="7174" width="4.83203125" style="56" bestFit="1" customWidth="1"/>
    <col min="7175" max="7186" width="9" style="56" bestFit="1" customWidth="1"/>
    <col min="7187" max="7187" width="9.25" style="56" bestFit="1" customWidth="1"/>
    <col min="7188" max="7424" width="8.58203125" style="56"/>
    <col min="7425" max="7425" width="8.25" style="56" customWidth="1"/>
    <col min="7426" max="7426" width="8" style="56" customWidth="1"/>
    <col min="7427" max="7427" width="16" style="56" bestFit="1" customWidth="1"/>
    <col min="7428" max="7428" width="12.33203125" style="56" bestFit="1" customWidth="1"/>
    <col min="7429" max="7429" width="11.08203125" style="56" customWidth="1"/>
    <col min="7430" max="7430" width="4.83203125" style="56" bestFit="1" customWidth="1"/>
    <col min="7431" max="7442" width="9" style="56" bestFit="1" customWidth="1"/>
    <col min="7443" max="7443" width="9.25" style="56" bestFit="1" customWidth="1"/>
    <col min="7444" max="7680" width="8.58203125" style="56"/>
    <col min="7681" max="7681" width="8.25" style="56" customWidth="1"/>
    <col min="7682" max="7682" width="8" style="56" customWidth="1"/>
    <col min="7683" max="7683" width="16" style="56" bestFit="1" customWidth="1"/>
    <col min="7684" max="7684" width="12.33203125" style="56" bestFit="1" customWidth="1"/>
    <col min="7685" max="7685" width="11.08203125" style="56" customWidth="1"/>
    <col min="7686" max="7686" width="4.83203125" style="56" bestFit="1" customWidth="1"/>
    <col min="7687" max="7698" width="9" style="56" bestFit="1" customWidth="1"/>
    <col min="7699" max="7699" width="9.25" style="56" bestFit="1" customWidth="1"/>
    <col min="7700" max="7936" width="8.58203125" style="56"/>
    <col min="7937" max="7937" width="8.25" style="56" customWidth="1"/>
    <col min="7938" max="7938" width="8" style="56" customWidth="1"/>
    <col min="7939" max="7939" width="16" style="56" bestFit="1" customWidth="1"/>
    <col min="7940" max="7940" width="12.33203125" style="56" bestFit="1" customWidth="1"/>
    <col min="7941" max="7941" width="11.08203125" style="56" customWidth="1"/>
    <col min="7942" max="7942" width="4.83203125" style="56" bestFit="1" customWidth="1"/>
    <col min="7943" max="7954" width="9" style="56" bestFit="1" customWidth="1"/>
    <col min="7955" max="7955" width="9.25" style="56" bestFit="1" customWidth="1"/>
    <col min="7956" max="8192" width="8.58203125" style="56"/>
    <col min="8193" max="8193" width="8.25" style="56" customWidth="1"/>
    <col min="8194" max="8194" width="8" style="56" customWidth="1"/>
    <col min="8195" max="8195" width="16" style="56" bestFit="1" customWidth="1"/>
    <col min="8196" max="8196" width="12.33203125" style="56" bestFit="1" customWidth="1"/>
    <col min="8197" max="8197" width="11.08203125" style="56" customWidth="1"/>
    <col min="8198" max="8198" width="4.83203125" style="56" bestFit="1" customWidth="1"/>
    <col min="8199" max="8210" width="9" style="56" bestFit="1" customWidth="1"/>
    <col min="8211" max="8211" width="9.25" style="56" bestFit="1" customWidth="1"/>
    <col min="8212" max="8448" width="8.58203125" style="56"/>
    <col min="8449" max="8449" width="8.25" style="56" customWidth="1"/>
    <col min="8450" max="8450" width="8" style="56" customWidth="1"/>
    <col min="8451" max="8451" width="16" style="56" bestFit="1" customWidth="1"/>
    <col min="8452" max="8452" width="12.33203125" style="56" bestFit="1" customWidth="1"/>
    <col min="8453" max="8453" width="11.08203125" style="56" customWidth="1"/>
    <col min="8454" max="8454" width="4.83203125" style="56" bestFit="1" customWidth="1"/>
    <col min="8455" max="8466" width="9" style="56" bestFit="1" customWidth="1"/>
    <col min="8467" max="8467" width="9.25" style="56" bestFit="1" customWidth="1"/>
    <col min="8468" max="8704" width="8.58203125" style="56"/>
    <col min="8705" max="8705" width="8.25" style="56" customWidth="1"/>
    <col min="8706" max="8706" width="8" style="56" customWidth="1"/>
    <col min="8707" max="8707" width="16" style="56" bestFit="1" customWidth="1"/>
    <col min="8708" max="8708" width="12.33203125" style="56" bestFit="1" customWidth="1"/>
    <col min="8709" max="8709" width="11.08203125" style="56" customWidth="1"/>
    <col min="8710" max="8710" width="4.83203125" style="56" bestFit="1" customWidth="1"/>
    <col min="8711" max="8722" width="9" style="56" bestFit="1" customWidth="1"/>
    <col min="8723" max="8723" width="9.25" style="56" bestFit="1" customWidth="1"/>
    <col min="8724" max="8960" width="8.58203125" style="56"/>
    <col min="8961" max="8961" width="8.25" style="56" customWidth="1"/>
    <col min="8962" max="8962" width="8" style="56" customWidth="1"/>
    <col min="8963" max="8963" width="16" style="56" bestFit="1" customWidth="1"/>
    <col min="8964" max="8964" width="12.33203125" style="56" bestFit="1" customWidth="1"/>
    <col min="8965" max="8965" width="11.08203125" style="56" customWidth="1"/>
    <col min="8966" max="8966" width="4.83203125" style="56" bestFit="1" customWidth="1"/>
    <col min="8967" max="8978" width="9" style="56" bestFit="1" customWidth="1"/>
    <col min="8979" max="8979" width="9.25" style="56" bestFit="1" customWidth="1"/>
    <col min="8980" max="9216" width="8.58203125" style="56"/>
    <col min="9217" max="9217" width="8.25" style="56" customWidth="1"/>
    <col min="9218" max="9218" width="8" style="56" customWidth="1"/>
    <col min="9219" max="9219" width="16" style="56" bestFit="1" customWidth="1"/>
    <col min="9220" max="9220" width="12.33203125" style="56" bestFit="1" customWidth="1"/>
    <col min="9221" max="9221" width="11.08203125" style="56" customWidth="1"/>
    <col min="9222" max="9222" width="4.83203125" style="56" bestFit="1" customWidth="1"/>
    <col min="9223" max="9234" width="9" style="56" bestFit="1" customWidth="1"/>
    <col min="9235" max="9235" width="9.25" style="56" bestFit="1" customWidth="1"/>
    <col min="9236" max="9472" width="8.58203125" style="56"/>
    <col min="9473" max="9473" width="8.25" style="56" customWidth="1"/>
    <col min="9474" max="9474" width="8" style="56" customWidth="1"/>
    <col min="9475" max="9475" width="16" style="56" bestFit="1" customWidth="1"/>
    <col min="9476" max="9476" width="12.33203125" style="56" bestFit="1" customWidth="1"/>
    <col min="9477" max="9477" width="11.08203125" style="56" customWidth="1"/>
    <col min="9478" max="9478" width="4.83203125" style="56" bestFit="1" customWidth="1"/>
    <col min="9479" max="9490" width="9" style="56" bestFit="1" customWidth="1"/>
    <col min="9491" max="9491" width="9.25" style="56" bestFit="1" customWidth="1"/>
    <col min="9492" max="9728" width="8.58203125" style="56"/>
    <col min="9729" max="9729" width="8.25" style="56" customWidth="1"/>
    <col min="9730" max="9730" width="8" style="56" customWidth="1"/>
    <col min="9731" max="9731" width="16" style="56" bestFit="1" customWidth="1"/>
    <col min="9732" max="9732" width="12.33203125" style="56" bestFit="1" customWidth="1"/>
    <col min="9733" max="9733" width="11.08203125" style="56" customWidth="1"/>
    <col min="9734" max="9734" width="4.83203125" style="56" bestFit="1" customWidth="1"/>
    <col min="9735" max="9746" width="9" style="56" bestFit="1" customWidth="1"/>
    <col min="9747" max="9747" width="9.25" style="56" bestFit="1" customWidth="1"/>
    <col min="9748" max="9984" width="8.58203125" style="56"/>
    <col min="9985" max="9985" width="8.25" style="56" customWidth="1"/>
    <col min="9986" max="9986" width="8" style="56" customWidth="1"/>
    <col min="9987" max="9987" width="16" style="56" bestFit="1" customWidth="1"/>
    <col min="9988" max="9988" width="12.33203125" style="56" bestFit="1" customWidth="1"/>
    <col min="9989" max="9989" width="11.08203125" style="56" customWidth="1"/>
    <col min="9990" max="9990" width="4.83203125" style="56" bestFit="1" customWidth="1"/>
    <col min="9991" max="10002" width="9" style="56" bestFit="1" customWidth="1"/>
    <col min="10003" max="10003" width="9.25" style="56" bestFit="1" customWidth="1"/>
    <col min="10004" max="10240" width="8.58203125" style="56"/>
    <col min="10241" max="10241" width="8.25" style="56" customWidth="1"/>
    <col min="10242" max="10242" width="8" style="56" customWidth="1"/>
    <col min="10243" max="10243" width="16" style="56" bestFit="1" customWidth="1"/>
    <col min="10244" max="10244" width="12.33203125" style="56" bestFit="1" customWidth="1"/>
    <col min="10245" max="10245" width="11.08203125" style="56" customWidth="1"/>
    <col min="10246" max="10246" width="4.83203125" style="56" bestFit="1" customWidth="1"/>
    <col min="10247" max="10258" width="9" style="56" bestFit="1" customWidth="1"/>
    <col min="10259" max="10259" width="9.25" style="56" bestFit="1" customWidth="1"/>
    <col min="10260" max="10496" width="8.58203125" style="56"/>
    <col min="10497" max="10497" width="8.25" style="56" customWidth="1"/>
    <col min="10498" max="10498" width="8" style="56" customWidth="1"/>
    <col min="10499" max="10499" width="16" style="56" bestFit="1" customWidth="1"/>
    <col min="10500" max="10500" width="12.33203125" style="56" bestFit="1" customWidth="1"/>
    <col min="10501" max="10501" width="11.08203125" style="56" customWidth="1"/>
    <col min="10502" max="10502" width="4.83203125" style="56" bestFit="1" customWidth="1"/>
    <col min="10503" max="10514" width="9" style="56" bestFit="1" customWidth="1"/>
    <col min="10515" max="10515" width="9.25" style="56" bestFit="1" customWidth="1"/>
    <col min="10516" max="10752" width="8.58203125" style="56"/>
    <col min="10753" max="10753" width="8.25" style="56" customWidth="1"/>
    <col min="10754" max="10754" width="8" style="56" customWidth="1"/>
    <col min="10755" max="10755" width="16" style="56" bestFit="1" customWidth="1"/>
    <col min="10756" max="10756" width="12.33203125" style="56" bestFit="1" customWidth="1"/>
    <col min="10757" max="10757" width="11.08203125" style="56" customWidth="1"/>
    <col min="10758" max="10758" width="4.83203125" style="56" bestFit="1" customWidth="1"/>
    <col min="10759" max="10770" width="9" style="56" bestFit="1" customWidth="1"/>
    <col min="10771" max="10771" width="9.25" style="56" bestFit="1" customWidth="1"/>
    <col min="10772" max="11008" width="8.58203125" style="56"/>
    <col min="11009" max="11009" width="8.25" style="56" customWidth="1"/>
    <col min="11010" max="11010" width="8" style="56" customWidth="1"/>
    <col min="11011" max="11011" width="16" style="56" bestFit="1" customWidth="1"/>
    <col min="11012" max="11012" width="12.33203125" style="56" bestFit="1" customWidth="1"/>
    <col min="11013" max="11013" width="11.08203125" style="56" customWidth="1"/>
    <col min="11014" max="11014" width="4.83203125" style="56" bestFit="1" customWidth="1"/>
    <col min="11015" max="11026" width="9" style="56" bestFit="1" customWidth="1"/>
    <col min="11027" max="11027" width="9.25" style="56" bestFit="1" customWidth="1"/>
    <col min="11028" max="11264" width="8.58203125" style="56"/>
    <col min="11265" max="11265" width="8.25" style="56" customWidth="1"/>
    <col min="11266" max="11266" width="8" style="56" customWidth="1"/>
    <col min="11267" max="11267" width="16" style="56" bestFit="1" customWidth="1"/>
    <col min="11268" max="11268" width="12.33203125" style="56" bestFit="1" customWidth="1"/>
    <col min="11269" max="11269" width="11.08203125" style="56" customWidth="1"/>
    <col min="11270" max="11270" width="4.83203125" style="56" bestFit="1" customWidth="1"/>
    <col min="11271" max="11282" width="9" style="56" bestFit="1" customWidth="1"/>
    <col min="11283" max="11283" width="9.25" style="56" bestFit="1" customWidth="1"/>
    <col min="11284" max="11520" width="8.58203125" style="56"/>
    <col min="11521" max="11521" width="8.25" style="56" customWidth="1"/>
    <col min="11522" max="11522" width="8" style="56" customWidth="1"/>
    <col min="11523" max="11523" width="16" style="56" bestFit="1" customWidth="1"/>
    <col min="11524" max="11524" width="12.33203125" style="56" bestFit="1" customWidth="1"/>
    <col min="11525" max="11525" width="11.08203125" style="56" customWidth="1"/>
    <col min="11526" max="11526" width="4.83203125" style="56" bestFit="1" customWidth="1"/>
    <col min="11527" max="11538" width="9" style="56" bestFit="1" customWidth="1"/>
    <col min="11539" max="11539" width="9.25" style="56" bestFit="1" customWidth="1"/>
    <col min="11540" max="11776" width="8.58203125" style="56"/>
    <col min="11777" max="11777" width="8.25" style="56" customWidth="1"/>
    <col min="11778" max="11778" width="8" style="56" customWidth="1"/>
    <col min="11779" max="11779" width="16" style="56" bestFit="1" customWidth="1"/>
    <col min="11780" max="11780" width="12.33203125" style="56" bestFit="1" customWidth="1"/>
    <col min="11781" max="11781" width="11.08203125" style="56" customWidth="1"/>
    <col min="11782" max="11782" width="4.83203125" style="56" bestFit="1" customWidth="1"/>
    <col min="11783" max="11794" width="9" style="56" bestFit="1" customWidth="1"/>
    <col min="11795" max="11795" width="9.25" style="56" bestFit="1" customWidth="1"/>
    <col min="11796" max="12032" width="8.58203125" style="56"/>
    <col min="12033" max="12033" width="8.25" style="56" customWidth="1"/>
    <col min="12034" max="12034" width="8" style="56" customWidth="1"/>
    <col min="12035" max="12035" width="16" style="56" bestFit="1" customWidth="1"/>
    <col min="12036" max="12036" width="12.33203125" style="56" bestFit="1" customWidth="1"/>
    <col min="12037" max="12037" width="11.08203125" style="56" customWidth="1"/>
    <col min="12038" max="12038" width="4.83203125" style="56" bestFit="1" customWidth="1"/>
    <col min="12039" max="12050" width="9" style="56" bestFit="1" customWidth="1"/>
    <col min="12051" max="12051" width="9.25" style="56" bestFit="1" customWidth="1"/>
    <col min="12052" max="12288" width="8.58203125" style="56"/>
    <col min="12289" max="12289" width="8.25" style="56" customWidth="1"/>
    <col min="12290" max="12290" width="8" style="56" customWidth="1"/>
    <col min="12291" max="12291" width="16" style="56" bestFit="1" customWidth="1"/>
    <col min="12292" max="12292" width="12.33203125" style="56" bestFit="1" customWidth="1"/>
    <col min="12293" max="12293" width="11.08203125" style="56" customWidth="1"/>
    <col min="12294" max="12294" width="4.83203125" style="56" bestFit="1" customWidth="1"/>
    <col min="12295" max="12306" width="9" style="56" bestFit="1" customWidth="1"/>
    <col min="12307" max="12307" width="9.25" style="56" bestFit="1" customWidth="1"/>
    <col min="12308" max="12544" width="8.58203125" style="56"/>
    <col min="12545" max="12545" width="8.25" style="56" customWidth="1"/>
    <col min="12546" max="12546" width="8" style="56" customWidth="1"/>
    <col min="12547" max="12547" width="16" style="56" bestFit="1" customWidth="1"/>
    <col min="12548" max="12548" width="12.33203125" style="56" bestFit="1" customWidth="1"/>
    <col min="12549" max="12549" width="11.08203125" style="56" customWidth="1"/>
    <col min="12550" max="12550" width="4.83203125" style="56" bestFit="1" customWidth="1"/>
    <col min="12551" max="12562" width="9" style="56" bestFit="1" customWidth="1"/>
    <col min="12563" max="12563" width="9.25" style="56" bestFit="1" customWidth="1"/>
    <col min="12564" max="12800" width="8.58203125" style="56"/>
    <col min="12801" max="12801" width="8.25" style="56" customWidth="1"/>
    <col min="12802" max="12802" width="8" style="56" customWidth="1"/>
    <col min="12803" max="12803" width="16" style="56" bestFit="1" customWidth="1"/>
    <col min="12804" max="12804" width="12.33203125" style="56" bestFit="1" customWidth="1"/>
    <col min="12805" max="12805" width="11.08203125" style="56" customWidth="1"/>
    <col min="12806" max="12806" width="4.83203125" style="56" bestFit="1" customWidth="1"/>
    <col min="12807" max="12818" width="9" style="56" bestFit="1" customWidth="1"/>
    <col min="12819" max="12819" width="9.25" style="56" bestFit="1" customWidth="1"/>
    <col min="12820" max="13056" width="8.58203125" style="56"/>
    <col min="13057" max="13057" width="8.25" style="56" customWidth="1"/>
    <col min="13058" max="13058" width="8" style="56" customWidth="1"/>
    <col min="13059" max="13059" width="16" style="56" bestFit="1" customWidth="1"/>
    <col min="13060" max="13060" width="12.33203125" style="56" bestFit="1" customWidth="1"/>
    <col min="13061" max="13061" width="11.08203125" style="56" customWidth="1"/>
    <col min="13062" max="13062" width="4.83203125" style="56" bestFit="1" customWidth="1"/>
    <col min="13063" max="13074" width="9" style="56" bestFit="1" customWidth="1"/>
    <col min="13075" max="13075" width="9.25" style="56" bestFit="1" customWidth="1"/>
    <col min="13076" max="13312" width="8.58203125" style="56"/>
    <col min="13313" max="13313" width="8.25" style="56" customWidth="1"/>
    <col min="13314" max="13314" width="8" style="56" customWidth="1"/>
    <col min="13315" max="13315" width="16" style="56" bestFit="1" customWidth="1"/>
    <col min="13316" max="13316" width="12.33203125" style="56" bestFit="1" customWidth="1"/>
    <col min="13317" max="13317" width="11.08203125" style="56" customWidth="1"/>
    <col min="13318" max="13318" width="4.83203125" style="56" bestFit="1" customWidth="1"/>
    <col min="13319" max="13330" width="9" style="56" bestFit="1" customWidth="1"/>
    <col min="13331" max="13331" width="9.25" style="56" bestFit="1" customWidth="1"/>
    <col min="13332" max="13568" width="8.58203125" style="56"/>
    <col min="13569" max="13569" width="8.25" style="56" customWidth="1"/>
    <col min="13570" max="13570" width="8" style="56" customWidth="1"/>
    <col min="13571" max="13571" width="16" style="56" bestFit="1" customWidth="1"/>
    <col min="13572" max="13572" width="12.33203125" style="56" bestFit="1" customWidth="1"/>
    <col min="13573" max="13573" width="11.08203125" style="56" customWidth="1"/>
    <col min="13574" max="13574" width="4.83203125" style="56" bestFit="1" customWidth="1"/>
    <col min="13575" max="13586" width="9" style="56" bestFit="1" customWidth="1"/>
    <col min="13587" max="13587" width="9.25" style="56" bestFit="1" customWidth="1"/>
    <col min="13588" max="13824" width="8.58203125" style="56"/>
    <col min="13825" max="13825" width="8.25" style="56" customWidth="1"/>
    <col min="13826" max="13826" width="8" style="56" customWidth="1"/>
    <col min="13827" max="13827" width="16" style="56" bestFit="1" customWidth="1"/>
    <col min="13828" max="13828" width="12.33203125" style="56" bestFit="1" customWidth="1"/>
    <col min="13829" max="13829" width="11.08203125" style="56" customWidth="1"/>
    <col min="13830" max="13830" width="4.83203125" style="56" bestFit="1" customWidth="1"/>
    <col min="13831" max="13842" width="9" style="56" bestFit="1" customWidth="1"/>
    <col min="13843" max="13843" width="9.25" style="56" bestFit="1" customWidth="1"/>
    <col min="13844" max="14080" width="8.58203125" style="56"/>
    <col min="14081" max="14081" width="8.25" style="56" customWidth="1"/>
    <col min="14082" max="14082" width="8" style="56" customWidth="1"/>
    <col min="14083" max="14083" width="16" style="56" bestFit="1" customWidth="1"/>
    <col min="14084" max="14084" width="12.33203125" style="56" bestFit="1" customWidth="1"/>
    <col min="14085" max="14085" width="11.08203125" style="56" customWidth="1"/>
    <col min="14086" max="14086" width="4.83203125" style="56" bestFit="1" customWidth="1"/>
    <col min="14087" max="14098" width="9" style="56" bestFit="1" customWidth="1"/>
    <col min="14099" max="14099" width="9.25" style="56" bestFit="1" customWidth="1"/>
    <col min="14100" max="14336" width="8.58203125" style="56"/>
    <col min="14337" max="14337" width="8.25" style="56" customWidth="1"/>
    <col min="14338" max="14338" width="8" style="56" customWidth="1"/>
    <col min="14339" max="14339" width="16" style="56" bestFit="1" customWidth="1"/>
    <col min="14340" max="14340" width="12.33203125" style="56" bestFit="1" customWidth="1"/>
    <col min="14341" max="14341" width="11.08203125" style="56" customWidth="1"/>
    <col min="14342" max="14342" width="4.83203125" style="56" bestFit="1" customWidth="1"/>
    <col min="14343" max="14354" width="9" style="56" bestFit="1" customWidth="1"/>
    <col min="14355" max="14355" width="9.25" style="56" bestFit="1" customWidth="1"/>
    <col min="14356" max="14592" width="8.58203125" style="56"/>
    <col min="14593" max="14593" width="8.25" style="56" customWidth="1"/>
    <col min="14594" max="14594" width="8" style="56" customWidth="1"/>
    <col min="14595" max="14595" width="16" style="56" bestFit="1" customWidth="1"/>
    <col min="14596" max="14596" width="12.33203125" style="56" bestFit="1" customWidth="1"/>
    <col min="14597" max="14597" width="11.08203125" style="56" customWidth="1"/>
    <col min="14598" max="14598" width="4.83203125" style="56" bestFit="1" customWidth="1"/>
    <col min="14599" max="14610" width="9" style="56" bestFit="1" customWidth="1"/>
    <col min="14611" max="14611" width="9.25" style="56" bestFit="1" customWidth="1"/>
    <col min="14612" max="14848" width="8.58203125" style="56"/>
    <col min="14849" max="14849" width="8.25" style="56" customWidth="1"/>
    <col min="14850" max="14850" width="8" style="56" customWidth="1"/>
    <col min="14851" max="14851" width="16" style="56" bestFit="1" customWidth="1"/>
    <col min="14852" max="14852" width="12.33203125" style="56" bestFit="1" customWidth="1"/>
    <col min="14853" max="14853" width="11.08203125" style="56" customWidth="1"/>
    <col min="14854" max="14854" width="4.83203125" style="56" bestFit="1" customWidth="1"/>
    <col min="14855" max="14866" width="9" style="56" bestFit="1" customWidth="1"/>
    <col min="14867" max="14867" width="9.25" style="56" bestFit="1" customWidth="1"/>
    <col min="14868" max="15104" width="8.58203125" style="56"/>
    <col min="15105" max="15105" width="8.25" style="56" customWidth="1"/>
    <col min="15106" max="15106" width="8" style="56" customWidth="1"/>
    <col min="15107" max="15107" width="16" style="56" bestFit="1" customWidth="1"/>
    <col min="15108" max="15108" width="12.33203125" style="56" bestFit="1" customWidth="1"/>
    <col min="15109" max="15109" width="11.08203125" style="56" customWidth="1"/>
    <col min="15110" max="15110" width="4.83203125" style="56" bestFit="1" customWidth="1"/>
    <col min="15111" max="15122" width="9" style="56" bestFit="1" customWidth="1"/>
    <col min="15123" max="15123" width="9.25" style="56" bestFit="1" customWidth="1"/>
    <col min="15124" max="15360" width="8.58203125" style="56"/>
    <col min="15361" max="15361" width="8.25" style="56" customWidth="1"/>
    <col min="15362" max="15362" width="8" style="56" customWidth="1"/>
    <col min="15363" max="15363" width="16" style="56" bestFit="1" customWidth="1"/>
    <col min="15364" max="15364" width="12.33203125" style="56" bestFit="1" customWidth="1"/>
    <col min="15365" max="15365" width="11.08203125" style="56" customWidth="1"/>
    <col min="15366" max="15366" width="4.83203125" style="56" bestFit="1" customWidth="1"/>
    <col min="15367" max="15378" width="9" style="56" bestFit="1" customWidth="1"/>
    <col min="15379" max="15379" width="9.25" style="56" bestFit="1" customWidth="1"/>
    <col min="15380" max="15616" width="8.58203125" style="56"/>
    <col min="15617" max="15617" width="8.25" style="56" customWidth="1"/>
    <col min="15618" max="15618" width="8" style="56" customWidth="1"/>
    <col min="15619" max="15619" width="16" style="56" bestFit="1" customWidth="1"/>
    <col min="15620" max="15620" width="12.33203125" style="56" bestFit="1" customWidth="1"/>
    <col min="15621" max="15621" width="11.08203125" style="56" customWidth="1"/>
    <col min="15622" max="15622" width="4.83203125" style="56" bestFit="1" customWidth="1"/>
    <col min="15623" max="15634" width="9" style="56" bestFit="1" customWidth="1"/>
    <col min="15635" max="15635" width="9.25" style="56" bestFit="1" customWidth="1"/>
    <col min="15636" max="15872" width="8.58203125" style="56"/>
    <col min="15873" max="15873" width="8.25" style="56" customWidth="1"/>
    <col min="15874" max="15874" width="8" style="56" customWidth="1"/>
    <col min="15875" max="15875" width="16" style="56" bestFit="1" customWidth="1"/>
    <col min="15876" max="15876" width="12.33203125" style="56" bestFit="1" customWidth="1"/>
    <col min="15877" max="15877" width="11.08203125" style="56" customWidth="1"/>
    <col min="15878" max="15878" width="4.83203125" style="56" bestFit="1" customWidth="1"/>
    <col min="15879" max="15890" width="9" style="56" bestFit="1" customWidth="1"/>
    <col min="15891" max="15891" width="9.25" style="56" bestFit="1" customWidth="1"/>
    <col min="15892" max="16128" width="8.58203125" style="56"/>
    <col min="16129" max="16129" width="8.25" style="56" customWidth="1"/>
    <col min="16130" max="16130" width="8" style="56" customWidth="1"/>
    <col min="16131" max="16131" width="16" style="56" bestFit="1" customWidth="1"/>
    <col min="16132" max="16132" width="12.33203125" style="56" bestFit="1" customWidth="1"/>
    <col min="16133" max="16133" width="11.08203125" style="56" customWidth="1"/>
    <col min="16134" max="16134" width="4.83203125" style="56" bestFit="1" customWidth="1"/>
    <col min="16135" max="16146" width="9" style="56" bestFit="1" customWidth="1"/>
    <col min="16147" max="16147" width="9.25" style="56" bestFit="1" customWidth="1"/>
    <col min="16148" max="16383" width="8.58203125" style="56"/>
    <col min="16384" max="16384" width="8.58203125" style="56" customWidth="1"/>
  </cols>
  <sheetData>
    <row r="2" spans="2:60" ht="21">
      <c r="B2" s="493" t="s">
        <v>145</v>
      </c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</row>
    <row r="3" spans="2:60" ht="17.5" thickBot="1">
      <c r="B3" s="55"/>
    </row>
    <row r="4" spans="2:60" ht="17.149999999999999" customHeight="1">
      <c r="B4" s="498" t="s">
        <v>0</v>
      </c>
      <c r="C4" s="499"/>
      <c r="D4" s="499"/>
      <c r="E4" s="494" t="s">
        <v>1</v>
      </c>
      <c r="F4" s="459"/>
      <c r="G4" s="460"/>
      <c r="H4" s="495"/>
      <c r="I4" s="458" t="s">
        <v>100</v>
      </c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64"/>
      <c r="V4" s="458" t="s">
        <v>317</v>
      </c>
      <c r="W4" s="459"/>
      <c r="X4" s="459"/>
      <c r="Y4" s="459"/>
      <c r="Z4" s="459"/>
      <c r="AA4" s="459"/>
      <c r="AB4" s="459"/>
      <c r="AC4" s="459"/>
      <c r="AD4" s="459"/>
      <c r="AE4" s="459"/>
      <c r="AF4" s="459"/>
      <c r="AG4" s="459"/>
      <c r="AH4" s="464"/>
      <c r="AI4" s="458" t="s">
        <v>326</v>
      </c>
      <c r="AJ4" s="459"/>
      <c r="AK4" s="459"/>
      <c r="AL4" s="459"/>
      <c r="AM4" s="459"/>
      <c r="AN4" s="459"/>
      <c r="AO4" s="459"/>
      <c r="AP4" s="459"/>
      <c r="AQ4" s="459"/>
      <c r="AR4" s="459"/>
      <c r="AS4" s="459"/>
      <c r="AT4" s="459"/>
      <c r="AU4" s="460"/>
      <c r="AV4" s="461" t="s">
        <v>321</v>
      </c>
      <c r="AW4" s="462"/>
      <c r="AX4" s="462"/>
      <c r="AY4" s="462"/>
      <c r="AZ4" s="462"/>
      <c r="BA4" s="462"/>
      <c r="BB4" s="462"/>
      <c r="BC4" s="462"/>
      <c r="BD4" s="462"/>
      <c r="BE4" s="462"/>
      <c r="BF4" s="462"/>
      <c r="BG4" s="462"/>
      <c r="BH4" s="463"/>
    </row>
    <row r="5" spans="2:60" ht="27" customHeight="1" thickBot="1">
      <c r="B5" s="500"/>
      <c r="C5" s="501"/>
      <c r="D5" s="501"/>
      <c r="E5" s="4" t="s">
        <v>78</v>
      </c>
      <c r="F5" s="5" t="s">
        <v>19</v>
      </c>
      <c r="G5" s="5" t="s">
        <v>151</v>
      </c>
      <c r="H5" s="6" t="s">
        <v>2</v>
      </c>
      <c r="I5" s="7" t="s">
        <v>6</v>
      </c>
      <c r="J5" s="8" t="s">
        <v>7</v>
      </c>
      <c r="K5" s="8" t="s">
        <v>8</v>
      </c>
      <c r="L5" s="8" t="s">
        <v>9</v>
      </c>
      <c r="M5" s="8" t="s">
        <v>10</v>
      </c>
      <c r="N5" s="8" t="s">
        <v>11</v>
      </c>
      <c r="O5" s="8" t="s">
        <v>12</v>
      </c>
      <c r="P5" s="8" t="s">
        <v>13</v>
      </c>
      <c r="Q5" s="8" t="s">
        <v>14</v>
      </c>
      <c r="R5" s="8" t="s">
        <v>15</v>
      </c>
      <c r="S5" s="8" t="s">
        <v>16</v>
      </c>
      <c r="T5" s="9" t="s">
        <v>17</v>
      </c>
      <c r="U5" s="10" t="s">
        <v>18</v>
      </c>
      <c r="V5" s="7" t="s">
        <v>6</v>
      </c>
      <c r="W5" s="8" t="s">
        <v>7</v>
      </c>
      <c r="X5" s="8" t="s">
        <v>8</v>
      </c>
      <c r="Y5" s="8" t="s">
        <v>9</v>
      </c>
      <c r="Z5" s="8" t="s">
        <v>10</v>
      </c>
      <c r="AA5" s="8" t="s">
        <v>11</v>
      </c>
      <c r="AB5" s="8" t="s">
        <v>12</v>
      </c>
      <c r="AC5" s="8" t="s">
        <v>13</v>
      </c>
      <c r="AD5" s="8" t="s">
        <v>14</v>
      </c>
      <c r="AE5" s="8" t="s">
        <v>15</v>
      </c>
      <c r="AF5" s="8" t="s">
        <v>16</v>
      </c>
      <c r="AG5" s="9" t="s">
        <v>17</v>
      </c>
      <c r="AH5" s="10" t="s">
        <v>18</v>
      </c>
      <c r="AI5" s="7" t="s">
        <v>6</v>
      </c>
      <c r="AJ5" s="8" t="s">
        <v>7</v>
      </c>
      <c r="AK5" s="8" t="s">
        <v>8</v>
      </c>
      <c r="AL5" s="8" t="s">
        <v>9</v>
      </c>
      <c r="AM5" s="8" t="s">
        <v>10</v>
      </c>
      <c r="AN5" s="8" t="s">
        <v>11</v>
      </c>
      <c r="AO5" s="8" t="s">
        <v>12</v>
      </c>
      <c r="AP5" s="8" t="s">
        <v>13</v>
      </c>
      <c r="AQ5" s="8" t="s">
        <v>14</v>
      </c>
      <c r="AR5" s="8" t="s">
        <v>15</v>
      </c>
      <c r="AS5" s="8" t="s">
        <v>16</v>
      </c>
      <c r="AT5" s="9" t="s">
        <v>17</v>
      </c>
      <c r="AU5" s="10" t="s">
        <v>18</v>
      </c>
      <c r="AV5" s="7" t="s">
        <v>6</v>
      </c>
      <c r="AW5" s="8" t="s">
        <v>7</v>
      </c>
      <c r="AX5" s="8" t="s">
        <v>8</v>
      </c>
      <c r="AY5" s="8" t="s">
        <v>9</v>
      </c>
      <c r="AZ5" s="8" t="s">
        <v>10</v>
      </c>
      <c r="BA5" s="8" t="s">
        <v>11</v>
      </c>
      <c r="BB5" s="8" t="s">
        <v>12</v>
      </c>
      <c r="BC5" s="8" t="s">
        <v>13</v>
      </c>
      <c r="BD5" s="8" t="s">
        <v>14</v>
      </c>
      <c r="BE5" s="8" t="s">
        <v>15</v>
      </c>
      <c r="BF5" s="8" t="s">
        <v>16</v>
      </c>
      <c r="BG5" s="9" t="s">
        <v>17</v>
      </c>
      <c r="BH5" s="10" t="s">
        <v>18</v>
      </c>
    </row>
    <row r="6" spans="2:60" ht="12.65" customHeight="1" thickTop="1">
      <c r="B6" s="496" t="s">
        <v>248</v>
      </c>
      <c r="C6" s="497"/>
      <c r="D6" s="497"/>
      <c r="E6" s="291" t="s">
        <v>249</v>
      </c>
      <c r="F6" s="292" t="s">
        <v>250</v>
      </c>
      <c r="G6" s="293" t="s">
        <v>343</v>
      </c>
      <c r="H6" s="294" t="s">
        <v>251</v>
      </c>
      <c r="I6" s="295" t="s">
        <v>249</v>
      </c>
      <c r="J6" s="293" t="s">
        <v>249</v>
      </c>
      <c r="K6" s="293" t="s">
        <v>249</v>
      </c>
      <c r="L6" s="293" t="s">
        <v>249</v>
      </c>
      <c r="M6" s="293" t="s">
        <v>249</v>
      </c>
      <c r="N6" s="293" t="s">
        <v>249</v>
      </c>
      <c r="O6" s="293" t="s">
        <v>249</v>
      </c>
      <c r="P6" s="293" t="s">
        <v>249</v>
      </c>
      <c r="Q6" s="293" t="s">
        <v>249</v>
      </c>
      <c r="R6" s="293" t="s">
        <v>249</v>
      </c>
      <c r="S6" s="293" t="s">
        <v>249</v>
      </c>
      <c r="T6" s="296" t="s">
        <v>249</v>
      </c>
      <c r="U6" s="297" t="s">
        <v>252</v>
      </c>
      <c r="V6" s="298" t="s">
        <v>252</v>
      </c>
      <c r="W6" s="299" t="s">
        <v>252</v>
      </c>
      <c r="X6" s="299" t="s">
        <v>252</v>
      </c>
      <c r="Y6" s="299" t="s">
        <v>252</v>
      </c>
      <c r="Z6" s="299" t="s">
        <v>252</v>
      </c>
      <c r="AA6" s="299" t="s">
        <v>252</v>
      </c>
      <c r="AB6" s="299" t="s">
        <v>252</v>
      </c>
      <c r="AC6" s="299" t="s">
        <v>252</v>
      </c>
      <c r="AD6" s="299" t="s">
        <v>252</v>
      </c>
      <c r="AE6" s="299" t="s">
        <v>252</v>
      </c>
      <c r="AF6" s="299" t="s">
        <v>252</v>
      </c>
      <c r="AG6" s="300" t="s">
        <v>252</v>
      </c>
      <c r="AH6" s="297" t="s">
        <v>252</v>
      </c>
      <c r="AI6" s="298" t="s">
        <v>252</v>
      </c>
      <c r="AJ6" s="299" t="s">
        <v>252</v>
      </c>
      <c r="AK6" s="299" t="s">
        <v>252</v>
      </c>
      <c r="AL6" s="299" t="s">
        <v>252</v>
      </c>
      <c r="AM6" s="299" t="s">
        <v>252</v>
      </c>
      <c r="AN6" s="299" t="s">
        <v>252</v>
      </c>
      <c r="AO6" s="299" t="s">
        <v>252</v>
      </c>
      <c r="AP6" s="299" t="s">
        <v>252</v>
      </c>
      <c r="AQ6" s="299" t="s">
        <v>252</v>
      </c>
      <c r="AR6" s="299" t="s">
        <v>252</v>
      </c>
      <c r="AS6" s="299" t="s">
        <v>252</v>
      </c>
      <c r="AT6" s="300" t="s">
        <v>252</v>
      </c>
      <c r="AU6" s="297" t="s">
        <v>252</v>
      </c>
      <c r="AV6" s="298" t="s">
        <v>252</v>
      </c>
      <c r="AW6" s="299" t="s">
        <v>252</v>
      </c>
      <c r="AX6" s="299" t="s">
        <v>252</v>
      </c>
      <c r="AY6" s="299" t="s">
        <v>252</v>
      </c>
      <c r="AZ6" s="299" t="s">
        <v>252</v>
      </c>
      <c r="BA6" s="299" t="s">
        <v>252</v>
      </c>
      <c r="BB6" s="299" t="s">
        <v>252</v>
      </c>
      <c r="BC6" s="299" t="s">
        <v>252</v>
      </c>
      <c r="BD6" s="299" t="s">
        <v>252</v>
      </c>
      <c r="BE6" s="299" t="s">
        <v>252</v>
      </c>
      <c r="BF6" s="299" t="s">
        <v>252</v>
      </c>
      <c r="BG6" s="300" t="s">
        <v>252</v>
      </c>
      <c r="BH6" s="297" t="s">
        <v>252</v>
      </c>
    </row>
    <row r="7" spans="2:60" ht="15.75" customHeight="1">
      <c r="B7" s="503" t="s">
        <v>41</v>
      </c>
      <c r="C7" s="480" t="s">
        <v>39</v>
      </c>
      <c r="D7" s="511"/>
      <c r="E7" s="223"/>
      <c r="F7" s="224"/>
      <c r="G7" s="225"/>
      <c r="H7" s="301" t="str">
        <f>IF($F7="","",
VLOOKUP($F7,Reference!$B$5:$C$30,2,0))</f>
        <v/>
      </c>
      <c r="I7" s="310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2"/>
      <c r="U7" s="357">
        <f t="shared" ref="U7:U72" si="0">SUM(I7:T7)</f>
        <v>0</v>
      </c>
      <c r="V7" s="365" t="str">
        <f>IF(I7="","",
ROUND(I7,3)
*(VLOOKUP($F7,Reference!$B$5:$G$31,COLUMN(Reference!$G$2)-COLUMN(Reference!$B$2)+1,0)/(10^6))*(VLOOKUP('기준연도 활동자료 입력'!$F7,Reference!$B$5:$H$30,COLUMN(Reference!$H$2)-COLUMN(Reference!$B$2)+1,0)/(10^3)))</f>
        <v/>
      </c>
      <c r="W7" s="373" t="str">
        <f>IF(J7="","",
ROUND(J7,3)
*(VLOOKUP($F7,Reference!$B$5:$G$31,COLUMN(Reference!$G$2)-COLUMN(Reference!$B$2)+1,0)/(10^6))*(VLOOKUP('기준연도 활동자료 입력'!$F7,Reference!$B$5:$H$30,COLUMN(Reference!$H$2)-COLUMN(Reference!$B$2)+1,0)/(10^3)))</f>
        <v/>
      </c>
      <c r="X7" s="373" t="str">
        <f>IF(K7="","",
ROUND(K7,3)
*(VLOOKUP($F7,Reference!$B$5:$G$31,COLUMN(Reference!$G$2)-COLUMN(Reference!$B$2)+1,0)/(10^6))*(VLOOKUP('기준연도 활동자료 입력'!$F7,Reference!$B$5:$H$30,COLUMN(Reference!$H$2)-COLUMN(Reference!$B$2)+1,0)/(10^3)))</f>
        <v/>
      </c>
      <c r="Y7" s="373" t="str">
        <f>IF(L7="","",
ROUND(L7,3)
*(VLOOKUP($F7,Reference!$B$5:$G$31,COLUMN(Reference!$G$2)-COLUMN(Reference!$B$2)+1,0)/(10^6))*(VLOOKUP('기준연도 활동자료 입력'!$F7,Reference!$B$5:$H$30,COLUMN(Reference!$H$2)-COLUMN(Reference!$B$2)+1,0)/(10^3)))</f>
        <v/>
      </c>
      <c r="Z7" s="373" t="str">
        <f>IF(M7="","",
ROUND(M7,3)
*(VLOOKUP($F7,Reference!$B$5:$G$31,COLUMN(Reference!$G$2)-COLUMN(Reference!$B$2)+1,0)/(10^6))*(VLOOKUP('기준연도 활동자료 입력'!$F7,Reference!$B$5:$H$30,COLUMN(Reference!$H$2)-COLUMN(Reference!$B$2)+1,0)/(10^3)))</f>
        <v/>
      </c>
      <c r="AA7" s="373" t="str">
        <f>IF(N7="","",
ROUND(N7,3)
*(VLOOKUP($F7,Reference!$B$5:$G$31,COLUMN(Reference!$G$2)-COLUMN(Reference!$B$2)+1,0)/(10^6))*(VLOOKUP('기준연도 활동자료 입력'!$F7,Reference!$B$5:$H$30,COLUMN(Reference!$H$2)-COLUMN(Reference!$B$2)+1,0)/(10^3)))</f>
        <v/>
      </c>
      <c r="AB7" s="373" t="str">
        <f>IF(O7="","",
ROUND(O7,3)
*(VLOOKUP($F7,Reference!$B$5:$G$31,COLUMN(Reference!$G$2)-COLUMN(Reference!$B$2)+1,0)/(10^6))*(VLOOKUP('기준연도 활동자료 입력'!$F7,Reference!$B$5:$H$30,COLUMN(Reference!$H$2)-COLUMN(Reference!$B$2)+1,0)/(10^3)))</f>
        <v/>
      </c>
      <c r="AC7" s="373" t="str">
        <f>IF(P7="","",
ROUND(P7,3)
*(VLOOKUP($F7,Reference!$B$5:$G$31,COLUMN(Reference!$G$2)-COLUMN(Reference!$B$2)+1,0)/(10^6))*(VLOOKUP('기준연도 활동자료 입력'!$F7,Reference!$B$5:$H$30,COLUMN(Reference!$H$2)-COLUMN(Reference!$B$2)+1,0)/(10^3)))</f>
        <v/>
      </c>
      <c r="AD7" s="373" t="str">
        <f>IF(Q7="","",
ROUND(Q7,3)
*(VLOOKUP($F7,Reference!$B$5:$G$31,COLUMN(Reference!$G$2)-COLUMN(Reference!$B$2)+1,0)/(10^6))*(VLOOKUP('기준연도 활동자료 입력'!$F7,Reference!$B$5:$H$30,COLUMN(Reference!$H$2)-COLUMN(Reference!$B$2)+1,0)/(10^3)))</f>
        <v/>
      </c>
      <c r="AE7" s="373" t="str">
        <f>IF(R7="","",
ROUND(R7,3)
*(VLOOKUP($F7,Reference!$B$5:$G$31,COLUMN(Reference!$G$2)-COLUMN(Reference!$B$2)+1,0)/(10^6))*(VLOOKUP('기준연도 활동자료 입력'!$F7,Reference!$B$5:$H$30,COLUMN(Reference!$H$2)-COLUMN(Reference!$B$2)+1,0)/(10^3)))</f>
        <v/>
      </c>
      <c r="AF7" s="373" t="str">
        <f>IF(S7="","",
ROUND(S7,3)
*(VLOOKUP($F7,Reference!$B$5:$G$31,COLUMN(Reference!$G$2)-COLUMN(Reference!$B$2)+1,0)/(10^6))*(VLOOKUP('기준연도 활동자료 입력'!$F7,Reference!$B$5:$H$30,COLUMN(Reference!$H$2)-COLUMN(Reference!$B$2)+1,0)/(10^3)))</f>
        <v/>
      </c>
      <c r="AG7" s="374" t="str">
        <f>IF(T7="","",
ROUND(T7,3)
*(VLOOKUP($F7,Reference!$B$5:$G$31,COLUMN(Reference!$G$2)-COLUMN(Reference!$B$2)+1,0)/(10^6))*(VLOOKUP('기준연도 활동자료 입력'!$F7,Reference!$B$5:$H$30,COLUMN(Reference!$H$2)-COLUMN(Reference!$B$2)+1,0)/(10^3)))</f>
        <v/>
      </c>
      <c r="AH7" s="366">
        <f>SUM(V7:AG7)</f>
        <v>0</v>
      </c>
      <c r="AI7" s="365" t="str">
        <f>IF(I7="","",
ROUND(I7,3)*(VLOOKUP($F7,Reference!$B$5:$G$31,COLUMN(Reference!$G$2)-COLUMN(Reference!$B$2)+1,0)/(10^6))*(INDEX(Reference!$I$5:$O$30,MATCH('기준연도 활동자료 입력'!$F7,Reference!$B$5:$B$30,0),MATCH('종합 정보'!$B$3,Reference!$I$4:$O$4,0))/(10^3)))</f>
        <v/>
      </c>
      <c r="AJ7" s="373" t="str">
        <f>IF(J7="","",
ROUND(J7,3)*(VLOOKUP($F7,Reference!$B$5:$G$31,COLUMN(Reference!$G$2)-COLUMN(Reference!$B$2)+1,0)/(10^6))*(INDEX(Reference!$I$5:$O$30,MATCH('기준연도 활동자료 입력'!$F7,Reference!$B$5:$B$30,0),MATCH('종합 정보'!$B$3,Reference!$I$4:$O$4,0))/(10^3)))</f>
        <v/>
      </c>
      <c r="AK7" s="373" t="str">
        <f>IF(K7="","",
ROUND(K7,3)*(VLOOKUP($F7,Reference!$B$5:$G$31,COLUMN(Reference!$G$2)-COLUMN(Reference!$B$2)+1,0)/(10^6))*(INDEX(Reference!$I$5:$O$30,MATCH('기준연도 활동자료 입력'!$F7,Reference!$B$5:$B$30,0),MATCH('종합 정보'!$B$3,Reference!$I$4:$O$4,0))/(10^3)))</f>
        <v/>
      </c>
      <c r="AL7" s="373" t="str">
        <f>IF(L7="","",
ROUND(L7,3)*(VLOOKUP($F7,Reference!$B$5:$G$31,COLUMN(Reference!$G$2)-COLUMN(Reference!$B$2)+1,0)/(10^6))*(INDEX(Reference!$I$5:$O$30,MATCH('기준연도 활동자료 입력'!$F7,Reference!$B$5:$B$30,0),MATCH('종합 정보'!$B$3,Reference!$I$4:$O$4,0))/(10^3)))</f>
        <v/>
      </c>
      <c r="AM7" s="373" t="str">
        <f>IF(M7="","",
ROUND(M7,3)*(VLOOKUP($F7,Reference!$B$5:$G$31,COLUMN(Reference!$G$2)-COLUMN(Reference!$B$2)+1,0)/(10^6))*(INDEX(Reference!$I$5:$O$30,MATCH('기준연도 활동자료 입력'!$F7,Reference!$B$5:$B$30,0),MATCH('종합 정보'!$B$3,Reference!$I$4:$O$4,0))/(10^3)))</f>
        <v/>
      </c>
      <c r="AN7" s="373" t="str">
        <f>IF(N7="","",
ROUND(N7,3)*(VLOOKUP($F7,Reference!$B$5:$G$31,COLUMN(Reference!$G$2)-COLUMN(Reference!$B$2)+1,0)/(10^6))*(INDEX(Reference!$I$5:$O$30,MATCH('기준연도 활동자료 입력'!$F7,Reference!$B$5:$B$30,0),MATCH('종합 정보'!$B$3,Reference!$I$4:$O$4,0))/(10^3)))</f>
        <v/>
      </c>
      <c r="AO7" s="373" t="str">
        <f>IF(O7="","",
ROUND(O7,3)*(VLOOKUP($F7,Reference!$B$5:$G$31,COLUMN(Reference!$G$2)-COLUMN(Reference!$B$2)+1,0)/(10^6))*(INDEX(Reference!$I$5:$O$30,MATCH('기준연도 활동자료 입력'!$F7,Reference!$B$5:$B$30,0),MATCH('종합 정보'!$B$3,Reference!$I$4:$O$4,0))/(10^3)))</f>
        <v/>
      </c>
      <c r="AP7" s="373" t="str">
        <f>IF(P7="","",
ROUND(P7,3)*(VLOOKUP($F7,Reference!$B$5:$G$31,COLUMN(Reference!$G$2)-COLUMN(Reference!$B$2)+1,0)/(10^6))*(INDEX(Reference!$I$5:$O$30,MATCH('기준연도 활동자료 입력'!$F7,Reference!$B$5:$B$30,0),MATCH('종합 정보'!$B$3,Reference!$I$4:$O$4,0))/(10^3)))</f>
        <v/>
      </c>
      <c r="AQ7" s="373" t="str">
        <f>IF(Q7="","",
ROUND(Q7,3)*(VLOOKUP($F7,Reference!$B$5:$G$31,COLUMN(Reference!$G$2)-COLUMN(Reference!$B$2)+1,0)/(10^6))*(INDEX(Reference!$I$5:$O$30,MATCH('기준연도 활동자료 입력'!$F7,Reference!$B$5:$B$30,0),MATCH('종합 정보'!$B$3,Reference!$I$4:$O$4,0))/(10^3)))</f>
        <v/>
      </c>
      <c r="AR7" s="373" t="str">
        <f>IF(R7="","",
ROUND(R7,3)*(VLOOKUP($F7,Reference!$B$5:$G$31,COLUMN(Reference!$G$2)-COLUMN(Reference!$B$2)+1,0)/(10^6))*(INDEX(Reference!$I$5:$O$30,MATCH('기준연도 활동자료 입력'!$F7,Reference!$B$5:$B$30,0),MATCH('종합 정보'!$B$3,Reference!$I$4:$O$4,0))/(10^3)))</f>
        <v/>
      </c>
      <c r="AS7" s="373" t="str">
        <f>IF(S7="","",
ROUND(S7,3)*(VLOOKUP($F7,Reference!$B$5:$G$31,COLUMN(Reference!$G$2)-COLUMN(Reference!$B$2)+1,0)/(10^6))*(INDEX(Reference!$I$5:$O$30,MATCH('기준연도 활동자료 입력'!$F7,Reference!$B$5:$B$30,0),MATCH('종합 정보'!$B$3,Reference!$I$4:$O$4,0))/(10^3)))</f>
        <v/>
      </c>
      <c r="AT7" s="374" t="str">
        <f>IF(T7="","",
ROUND(T7,3)*(VLOOKUP($F7,Reference!$B$5:$G$31,COLUMN(Reference!$G$2)-COLUMN(Reference!$B$2)+1,0)/(10^6))*(INDEX(Reference!$I$5:$O$30,MATCH('기준연도 활동자료 입력'!$F7,Reference!$B$5:$B$30,0),MATCH('종합 정보'!$B$3,Reference!$I$4:$O$4,0))/(10^3)))</f>
        <v/>
      </c>
      <c r="AU7" s="366">
        <f>SUM(AI7:AT7)</f>
        <v>0</v>
      </c>
      <c r="AV7" s="365" t="str">
        <f>IF(I7="","",
ROUND(I7,3)*(VLOOKUP($F7,Reference!$B$5:$G$31,COLUMN(Reference!$G$2)-COLUMN(Reference!$B$2)+1,0)/(10^6))*(INDEX(Reference!$P$5:$V$30,MATCH('기준연도 활동자료 입력'!$F7,Reference!$B$5:$B$30,0),MATCH('종합 정보'!$B$3,Reference!$P$4:$V$4,0))/(10^3)))</f>
        <v/>
      </c>
      <c r="AW7" s="373" t="str">
        <f>IF(J7="","",
ROUND(J7,3)*(VLOOKUP($F7,Reference!$B$5:$G$31,COLUMN(Reference!$G$2)-COLUMN(Reference!$B$2)+1,0)/(10^6))*(INDEX(Reference!$P$5:$V$30,MATCH('기준연도 활동자료 입력'!$F7,Reference!$B$5:$B$30,0),MATCH('종합 정보'!$B$3,Reference!$P$4:$V$4,0))/(10^3)))</f>
        <v/>
      </c>
      <c r="AX7" s="373" t="str">
        <f>IF(K7="","",
ROUND(K7,3)*(VLOOKUP($F7,Reference!$B$5:$G$31,COLUMN(Reference!$G$2)-COLUMN(Reference!$B$2)+1,0)/(10^6))*(INDEX(Reference!$P$5:$V$30,MATCH('기준연도 활동자료 입력'!$F7,Reference!$B$5:$B$30,0),MATCH('종합 정보'!$B$3,Reference!$P$4:$V$4,0))/(10^3)))</f>
        <v/>
      </c>
      <c r="AY7" s="373" t="str">
        <f>IF(L7="","",
ROUND(L7,3)*(VLOOKUP($F7,Reference!$B$5:$G$31,COLUMN(Reference!$G$2)-COLUMN(Reference!$B$2)+1,0)/(10^6))*(INDEX(Reference!$P$5:$V$30,MATCH('기준연도 활동자료 입력'!$F7,Reference!$B$5:$B$30,0),MATCH('종합 정보'!$B$3,Reference!$P$4:$V$4,0))/(10^3)))</f>
        <v/>
      </c>
      <c r="AZ7" s="373" t="str">
        <f>IF(M7="","",
ROUND(M7,3)*(VLOOKUP($F7,Reference!$B$5:$G$31,COLUMN(Reference!$G$2)-COLUMN(Reference!$B$2)+1,0)/(10^6))*(INDEX(Reference!$P$5:$V$30,MATCH('기준연도 활동자료 입력'!$F7,Reference!$B$5:$B$30,0),MATCH('종합 정보'!$B$3,Reference!$P$4:$V$4,0))/(10^3)))</f>
        <v/>
      </c>
      <c r="BA7" s="373" t="str">
        <f>IF(N7="","",
ROUND(N7,3)*(VLOOKUP($F7,Reference!$B$5:$G$31,COLUMN(Reference!$G$2)-COLUMN(Reference!$B$2)+1,0)/(10^6))*(INDEX(Reference!$P$5:$V$30,MATCH('기준연도 활동자료 입력'!$F7,Reference!$B$5:$B$30,0),MATCH('종합 정보'!$B$3,Reference!$P$4:$V$4,0))/(10^3)))</f>
        <v/>
      </c>
      <c r="BB7" s="373" t="str">
        <f>IF(O7="","",
ROUND(O7,3)*(VLOOKUP($F7,Reference!$B$5:$G$31,COLUMN(Reference!$G$2)-COLUMN(Reference!$B$2)+1,0)/(10^6))*(INDEX(Reference!$P$5:$V$30,MATCH('기준연도 활동자료 입력'!$F7,Reference!$B$5:$B$30,0),MATCH('종합 정보'!$B$3,Reference!$P$4:$V$4,0))/(10^3)))</f>
        <v/>
      </c>
      <c r="BC7" s="373" t="str">
        <f>IF(P7="","",
ROUND(P7,3)*(VLOOKUP($F7,Reference!$B$5:$G$31,COLUMN(Reference!$G$2)-COLUMN(Reference!$B$2)+1,0)/(10^6))*(INDEX(Reference!$P$5:$V$30,MATCH('기준연도 활동자료 입력'!$F7,Reference!$B$5:$B$30,0),MATCH('종합 정보'!$B$3,Reference!$P$4:$V$4,0))/(10^3)))</f>
        <v/>
      </c>
      <c r="BD7" s="373" t="str">
        <f>IF(Q7="","",
ROUND(Q7,3)*(VLOOKUP($F7,Reference!$B$5:$G$31,COLUMN(Reference!$G$2)-COLUMN(Reference!$B$2)+1,0)/(10^6))*(INDEX(Reference!$P$5:$V$30,MATCH('기준연도 활동자료 입력'!$F7,Reference!$B$5:$B$30,0),MATCH('종합 정보'!$B$3,Reference!$P$4:$V$4,0))/(10^3)))</f>
        <v/>
      </c>
      <c r="BE7" s="373" t="str">
        <f>IF(R7="","",
ROUND(R7,3)*(VLOOKUP($F7,Reference!$B$5:$G$31,COLUMN(Reference!$G$2)-COLUMN(Reference!$B$2)+1,0)/(10^6))*(INDEX(Reference!$P$5:$V$30,MATCH('기준연도 활동자료 입력'!$F7,Reference!$B$5:$B$30,0),MATCH('종합 정보'!$B$3,Reference!$P$4:$V$4,0))/(10^3)))</f>
        <v/>
      </c>
      <c r="BF7" s="373" t="str">
        <f>IF(S7="","",
ROUND(S7,3)*(VLOOKUP($F7,Reference!$B$5:$G$31,COLUMN(Reference!$G$2)-COLUMN(Reference!$B$2)+1,0)/(10^6))*(INDEX(Reference!$P$5:$V$30,MATCH('기준연도 활동자료 입력'!$F7,Reference!$B$5:$B$30,0),MATCH('종합 정보'!$B$3,Reference!$P$4:$V$4,0))/(10^3)))</f>
        <v/>
      </c>
      <c r="BG7" s="374" t="str">
        <f>IF(T7="","",
ROUND(T7,3)*(VLOOKUP($F7,Reference!$B$5:$G$31,COLUMN(Reference!$G$2)-COLUMN(Reference!$B$2)+1,0)/(10^6))*(INDEX(Reference!$P$5:$V$30,MATCH('기준연도 활동자료 입력'!$F7,Reference!$B$5:$B$30,0),MATCH('종합 정보'!$B$3,Reference!$P$4:$V$4,0))/(10^3)))</f>
        <v/>
      </c>
      <c r="BH7" s="366">
        <f>SUM(AV7:BG7)</f>
        <v>0</v>
      </c>
    </row>
    <row r="8" spans="2:60" ht="17.149999999999999" customHeight="1">
      <c r="B8" s="503"/>
      <c r="C8" s="482"/>
      <c r="D8" s="512"/>
      <c r="E8" s="229"/>
      <c r="F8" s="230"/>
      <c r="G8" s="231"/>
      <c r="H8" s="302" t="str">
        <f>IF($F8="","",
VLOOKUP($F8,Reference!$B$5:$C$30,2,0))</f>
        <v/>
      </c>
      <c r="I8" s="313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5"/>
      <c r="U8" s="358">
        <f t="shared" si="0"/>
        <v>0</v>
      </c>
      <c r="V8" s="363" t="str">
        <f>IF(I8="","",
ROUND(I8,3)
*(VLOOKUP($F8,Reference!$B$5:$G$31,COLUMN(Reference!$G$2)-COLUMN(Reference!$B$2)+1,0)/(10^6))*(VLOOKUP('기준연도 활동자료 입력'!$F8,Reference!$B$5:$H$30,COLUMN(Reference!$H$2)-COLUMN(Reference!$B$2)+1,0)/(10^3)))</f>
        <v/>
      </c>
      <c r="W8" s="376" t="str">
        <f>IF(J8="","",
ROUND(J8,3)
*(VLOOKUP($F8,Reference!$B$5:$G$31,COLUMN(Reference!$G$2)-COLUMN(Reference!$B$2)+1,0)/(10^6))*(VLOOKUP('기준연도 활동자료 입력'!$F8,Reference!$B$5:$H$30,COLUMN(Reference!$H$2)-COLUMN(Reference!$B$2)+1,0)/(10^3)))</f>
        <v/>
      </c>
      <c r="X8" s="376" t="str">
        <f>IF(K8="","",
ROUND(K8,3)
*(VLOOKUP($F8,Reference!$B$5:$G$31,COLUMN(Reference!$G$2)-COLUMN(Reference!$B$2)+1,0)/(10^6))*(VLOOKUP('기준연도 활동자료 입력'!$F8,Reference!$B$5:$H$30,COLUMN(Reference!$H$2)-COLUMN(Reference!$B$2)+1,0)/(10^3)))</f>
        <v/>
      </c>
      <c r="Y8" s="376" t="str">
        <f>IF(L8="","",
ROUND(L8,3)
*(VLOOKUP($F8,Reference!$B$5:$G$31,COLUMN(Reference!$G$2)-COLUMN(Reference!$B$2)+1,0)/(10^6))*(VLOOKUP('기준연도 활동자료 입력'!$F8,Reference!$B$5:$H$30,COLUMN(Reference!$H$2)-COLUMN(Reference!$B$2)+1,0)/(10^3)))</f>
        <v/>
      </c>
      <c r="Z8" s="376" t="str">
        <f>IF(M8="","",
ROUND(M8,3)
*(VLOOKUP($F8,Reference!$B$5:$G$31,COLUMN(Reference!$G$2)-COLUMN(Reference!$B$2)+1,0)/(10^6))*(VLOOKUP('기준연도 활동자료 입력'!$F8,Reference!$B$5:$H$30,COLUMN(Reference!$H$2)-COLUMN(Reference!$B$2)+1,0)/(10^3)))</f>
        <v/>
      </c>
      <c r="AA8" s="376" t="str">
        <f>IF(N8="","",
ROUND(N8,3)
*(VLOOKUP($F8,Reference!$B$5:$G$31,COLUMN(Reference!$G$2)-COLUMN(Reference!$B$2)+1,0)/(10^6))*(VLOOKUP('기준연도 활동자료 입력'!$F8,Reference!$B$5:$H$30,COLUMN(Reference!$H$2)-COLUMN(Reference!$B$2)+1,0)/(10^3)))</f>
        <v/>
      </c>
      <c r="AB8" s="376" t="str">
        <f>IF(O8="","",
ROUND(O8,3)
*(VLOOKUP($F8,Reference!$B$5:$G$31,COLUMN(Reference!$G$2)-COLUMN(Reference!$B$2)+1,0)/(10^6))*(VLOOKUP('기준연도 활동자료 입력'!$F8,Reference!$B$5:$H$30,COLUMN(Reference!$H$2)-COLUMN(Reference!$B$2)+1,0)/(10^3)))</f>
        <v/>
      </c>
      <c r="AC8" s="376" t="str">
        <f>IF(P8="","",
ROUND(P8,3)
*(VLOOKUP($F8,Reference!$B$5:$G$31,COLUMN(Reference!$G$2)-COLUMN(Reference!$B$2)+1,0)/(10^6))*(VLOOKUP('기준연도 활동자료 입력'!$F8,Reference!$B$5:$H$30,COLUMN(Reference!$H$2)-COLUMN(Reference!$B$2)+1,0)/(10^3)))</f>
        <v/>
      </c>
      <c r="AD8" s="376" t="str">
        <f>IF(Q8="","",
ROUND(Q8,3)
*(VLOOKUP($F8,Reference!$B$5:$G$31,COLUMN(Reference!$G$2)-COLUMN(Reference!$B$2)+1,0)/(10^6))*(VLOOKUP('기준연도 활동자료 입력'!$F8,Reference!$B$5:$H$30,COLUMN(Reference!$H$2)-COLUMN(Reference!$B$2)+1,0)/(10^3)))</f>
        <v/>
      </c>
      <c r="AE8" s="376" t="str">
        <f>IF(R8="","",
ROUND(R8,3)
*(VLOOKUP($F8,Reference!$B$5:$G$31,COLUMN(Reference!$G$2)-COLUMN(Reference!$B$2)+1,0)/(10^6))*(VLOOKUP('기준연도 활동자료 입력'!$F8,Reference!$B$5:$H$30,COLUMN(Reference!$H$2)-COLUMN(Reference!$B$2)+1,0)/(10^3)))</f>
        <v/>
      </c>
      <c r="AF8" s="376" t="str">
        <f>IF(S8="","",
ROUND(S8,3)
*(VLOOKUP($F8,Reference!$B$5:$G$31,COLUMN(Reference!$G$2)-COLUMN(Reference!$B$2)+1,0)/(10^6))*(VLOOKUP('기준연도 활동자료 입력'!$F8,Reference!$B$5:$H$30,COLUMN(Reference!$H$2)-COLUMN(Reference!$B$2)+1,0)/(10^3)))</f>
        <v/>
      </c>
      <c r="AG8" s="377" t="str">
        <f>IF(T8="","",
ROUND(T8,3)
*(VLOOKUP($F8,Reference!$B$5:$G$31,COLUMN(Reference!$G$2)-COLUMN(Reference!$B$2)+1,0)/(10^6))*(VLOOKUP('기준연도 활동자료 입력'!$F8,Reference!$B$5:$H$30,COLUMN(Reference!$H$2)-COLUMN(Reference!$B$2)+1,0)/(10^3)))</f>
        <v/>
      </c>
      <c r="AH8" s="364">
        <f t="shared" ref="AH8:AH16" si="1">SUM(V8:AG8)</f>
        <v>0</v>
      </c>
      <c r="AI8" s="363" t="str">
        <f>IF(I8="","",
ROUND(I8,3)*(VLOOKUP($F8,Reference!$B$5:$G$31,COLUMN(Reference!$G$2)-COLUMN(Reference!$B$2)+1,0)/(10^6))*(INDEX(Reference!$I$5:$O$30,MATCH('기준연도 활동자료 입력'!$F8,Reference!$B$5:$B$30,0),MATCH('종합 정보'!$B$3,Reference!$I$4:$O$4,0))/(10^3)))</f>
        <v/>
      </c>
      <c r="AJ8" s="376" t="str">
        <f>IF(J8="","",
ROUND(J8,3)*(VLOOKUP($F8,Reference!$B$5:$G$31,COLUMN(Reference!$G$2)-COLUMN(Reference!$B$2)+1,0)/(10^6))*(INDEX(Reference!$I$5:$O$30,MATCH('기준연도 활동자료 입력'!$F8,Reference!$B$5:$B$30,0),MATCH('종합 정보'!$B$3,Reference!$I$4:$O$4,0))/(10^3)))</f>
        <v/>
      </c>
      <c r="AK8" s="376" t="str">
        <f>IF(K8="","",
ROUND(K8,3)*(VLOOKUP($F8,Reference!$B$5:$G$31,COLUMN(Reference!$G$2)-COLUMN(Reference!$B$2)+1,0)/(10^6))*(INDEX(Reference!$I$5:$O$30,MATCH('기준연도 활동자료 입력'!$F8,Reference!$B$5:$B$30,0),MATCH('종합 정보'!$B$3,Reference!$I$4:$O$4,0))/(10^3)))</f>
        <v/>
      </c>
      <c r="AL8" s="376" t="str">
        <f>IF(L8="","",
ROUND(L8,3)*(VLOOKUP($F8,Reference!$B$5:$G$31,COLUMN(Reference!$G$2)-COLUMN(Reference!$B$2)+1,0)/(10^6))*(INDEX(Reference!$I$5:$O$30,MATCH('기준연도 활동자료 입력'!$F8,Reference!$B$5:$B$30,0),MATCH('종합 정보'!$B$3,Reference!$I$4:$O$4,0))/(10^3)))</f>
        <v/>
      </c>
      <c r="AM8" s="376" t="str">
        <f>IF(M8="","",
ROUND(M8,3)*(VLOOKUP($F8,Reference!$B$5:$G$31,COLUMN(Reference!$G$2)-COLUMN(Reference!$B$2)+1,0)/(10^6))*(INDEX(Reference!$I$5:$O$30,MATCH('기준연도 활동자료 입력'!$F8,Reference!$B$5:$B$30,0),MATCH('종합 정보'!$B$3,Reference!$I$4:$O$4,0))/(10^3)))</f>
        <v/>
      </c>
      <c r="AN8" s="376" t="str">
        <f>IF(N8="","",
ROUND(N8,3)*(VLOOKUP($F8,Reference!$B$5:$G$31,COLUMN(Reference!$G$2)-COLUMN(Reference!$B$2)+1,0)/(10^6))*(INDEX(Reference!$I$5:$O$30,MATCH('기준연도 활동자료 입력'!$F8,Reference!$B$5:$B$30,0),MATCH('종합 정보'!$B$3,Reference!$I$4:$O$4,0))/(10^3)))</f>
        <v/>
      </c>
      <c r="AO8" s="376" t="str">
        <f>IF(O8="","",
ROUND(O8,3)*(VLOOKUP($F8,Reference!$B$5:$G$31,COLUMN(Reference!$G$2)-COLUMN(Reference!$B$2)+1,0)/(10^6))*(INDEX(Reference!$I$5:$O$30,MATCH('기준연도 활동자료 입력'!$F8,Reference!$B$5:$B$30,0),MATCH('종합 정보'!$B$3,Reference!$I$4:$O$4,0))/(10^3)))</f>
        <v/>
      </c>
      <c r="AP8" s="376" t="str">
        <f>IF(P8="","",
ROUND(P8,3)*(VLOOKUP($F8,Reference!$B$5:$G$31,COLUMN(Reference!$G$2)-COLUMN(Reference!$B$2)+1,0)/(10^6))*(INDEX(Reference!$I$5:$O$30,MATCH('기준연도 활동자료 입력'!$F8,Reference!$B$5:$B$30,0),MATCH('종합 정보'!$B$3,Reference!$I$4:$O$4,0))/(10^3)))</f>
        <v/>
      </c>
      <c r="AQ8" s="376" t="str">
        <f>IF(Q8="","",
ROUND(Q8,3)*(VLOOKUP($F8,Reference!$B$5:$G$31,COLUMN(Reference!$G$2)-COLUMN(Reference!$B$2)+1,0)/(10^6))*(INDEX(Reference!$I$5:$O$30,MATCH('기준연도 활동자료 입력'!$F8,Reference!$B$5:$B$30,0),MATCH('종합 정보'!$B$3,Reference!$I$4:$O$4,0))/(10^3)))</f>
        <v/>
      </c>
      <c r="AR8" s="376" t="str">
        <f>IF(R8="","",
ROUND(R8,3)*(VLOOKUP($F8,Reference!$B$5:$G$31,COLUMN(Reference!$G$2)-COLUMN(Reference!$B$2)+1,0)/(10^6))*(INDEX(Reference!$I$5:$O$30,MATCH('기준연도 활동자료 입력'!$F8,Reference!$B$5:$B$30,0),MATCH('종합 정보'!$B$3,Reference!$I$4:$O$4,0))/(10^3)))</f>
        <v/>
      </c>
      <c r="AS8" s="376" t="str">
        <f>IF(S8="","",
ROUND(S8,3)*(VLOOKUP($F8,Reference!$B$5:$G$31,COLUMN(Reference!$G$2)-COLUMN(Reference!$B$2)+1,0)/(10^6))*(INDEX(Reference!$I$5:$O$30,MATCH('기준연도 활동자료 입력'!$F8,Reference!$B$5:$B$30,0),MATCH('종합 정보'!$B$3,Reference!$I$4:$O$4,0))/(10^3)))</f>
        <v/>
      </c>
      <c r="AT8" s="377" t="str">
        <f>IF(T8="","",
ROUND(T8,3)*(VLOOKUP($F8,Reference!$B$5:$G$31,COLUMN(Reference!$G$2)-COLUMN(Reference!$B$2)+1,0)/(10^6))*(INDEX(Reference!$I$5:$O$30,MATCH('기준연도 활동자료 입력'!$F8,Reference!$B$5:$B$30,0),MATCH('종합 정보'!$B$3,Reference!$I$4:$O$4,0))/(10^3)))</f>
        <v/>
      </c>
      <c r="AU8" s="364">
        <f t="shared" ref="AU8:AU16" si="2">SUM(AI8:AT8)</f>
        <v>0</v>
      </c>
      <c r="AV8" s="363" t="str">
        <f>IF(I8="","",
ROUND(I8,3)*(VLOOKUP($F8,Reference!$B$5:$G$31,COLUMN(Reference!$G$2)-COLUMN(Reference!$B$2)+1,0)/(10^6))*(INDEX(Reference!$P$5:$V$30,MATCH('기준연도 활동자료 입력'!$F8,Reference!$B$5:$B$30,0),MATCH('종합 정보'!$B$3,Reference!$P$4:$V$4,0))/(10^3)))</f>
        <v/>
      </c>
      <c r="AW8" s="376" t="str">
        <f>IF(J8="","",
ROUND(J8,3)*(VLOOKUP($F8,Reference!$B$5:$G$31,COLUMN(Reference!$G$2)-COLUMN(Reference!$B$2)+1,0)/(10^6))*(INDEX(Reference!$P$5:$V$30,MATCH('기준연도 활동자료 입력'!$F8,Reference!$B$5:$B$30,0),MATCH('종합 정보'!$B$3,Reference!$P$4:$V$4,0))/(10^3)))</f>
        <v/>
      </c>
      <c r="AX8" s="376" t="str">
        <f>IF(K8="","",
ROUND(K8,3)*(VLOOKUP($F8,Reference!$B$5:$G$31,COLUMN(Reference!$G$2)-COLUMN(Reference!$B$2)+1,0)/(10^6))*(INDEX(Reference!$P$5:$V$30,MATCH('기준연도 활동자료 입력'!$F8,Reference!$B$5:$B$30,0),MATCH('종합 정보'!$B$3,Reference!$P$4:$V$4,0))/(10^3)))</f>
        <v/>
      </c>
      <c r="AY8" s="376" t="str">
        <f>IF(L8="","",
ROUND(L8,3)*(VLOOKUP($F8,Reference!$B$5:$G$31,COLUMN(Reference!$G$2)-COLUMN(Reference!$B$2)+1,0)/(10^6))*(INDEX(Reference!$P$5:$V$30,MATCH('기준연도 활동자료 입력'!$F8,Reference!$B$5:$B$30,0),MATCH('종합 정보'!$B$3,Reference!$P$4:$V$4,0))/(10^3)))</f>
        <v/>
      </c>
      <c r="AZ8" s="376" t="str">
        <f>IF(M8="","",
ROUND(M8,3)*(VLOOKUP($F8,Reference!$B$5:$G$31,COLUMN(Reference!$G$2)-COLUMN(Reference!$B$2)+1,0)/(10^6))*(INDEX(Reference!$P$5:$V$30,MATCH('기준연도 활동자료 입력'!$F8,Reference!$B$5:$B$30,0),MATCH('종합 정보'!$B$3,Reference!$P$4:$V$4,0))/(10^3)))</f>
        <v/>
      </c>
      <c r="BA8" s="376" t="str">
        <f>IF(N8="","",
ROUND(N8,3)*(VLOOKUP($F8,Reference!$B$5:$G$31,COLUMN(Reference!$G$2)-COLUMN(Reference!$B$2)+1,0)/(10^6))*(INDEX(Reference!$P$5:$V$30,MATCH('기준연도 활동자료 입력'!$F8,Reference!$B$5:$B$30,0),MATCH('종합 정보'!$B$3,Reference!$P$4:$V$4,0))/(10^3)))</f>
        <v/>
      </c>
      <c r="BB8" s="376" t="str">
        <f>IF(O8="","",
ROUND(O8,3)*(VLOOKUP($F8,Reference!$B$5:$G$31,COLUMN(Reference!$G$2)-COLUMN(Reference!$B$2)+1,0)/(10^6))*(INDEX(Reference!$P$5:$V$30,MATCH('기준연도 활동자료 입력'!$F8,Reference!$B$5:$B$30,0),MATCH('종합 정보'!$B$3,Reference!$P$4:$V$4,0))/(10^3)))</f>
        <v/>
      </c>
      <c r="BC8" s="376" t="str">
        <f>IF(P8="","",
ROUND(P8,3)*(VLOOKUP($F8,Reference!$B$5:$G$31,COLUMN(Reference!$G$2)-COLUMN(Reference!$B$2)+1,0)/(10^6))*(INDEX(Reference!$P$5:$V$30,MATCH('기준연도 활동자료 입력'!$F8,Reference!$B$5:$B$30,0),MATCH('종합 정보'!$B$3,Reference!$P$4:$V$4,0))/(10^3)))</f>
        <v/>
      </c>
      <c r="BD8" s="376" t="str">
        <f>IF(Q8="","",
ROUND(Q8,3)*(VLOOKUP($F8,Reference!$B$5:$G$31,COLUMN(Reference!$G$2)-COLUMN(Reference!$B$2)+1,0)/(10^6))*(INDEX(Reference!$P$5:$V$30,MATCH('기준연도 활동자료 입력'!$F8,Reference!$B$5:$B$30,0),MATCH('종합 정보'!$B$3,Reference!$P$4:$V$4,0))/(10^3)))</f>
        <v/>
      </c>
      <c r="BE8" s="376" t="str">
        <f>IF(R8="","",
ROUND(R8,3)*(VLOOKUP($F8,Reference!$B$5:$G$31,COLUMN(Reference!$G$2)-COLUMN(Reference!$B$2)+1,0)/(10^6))*(INDEX(Reference!$P$5:$V$30,MATCH('기준연도 활동자료 입력'!$F8,Reference!$B$5:$B$30,0),MATCH('종합 정보'!$B$3,Reference!$P$4:$V$4,0))/(10^3)))</f>
        <v/>
      </c>
      <c r="BF8" s="376" t="str">
        <f>IF(S8="","",
ROUND(S8,3)*(VLOOKUP($F8,Reference!$B$5:$G$31,COLUMN(Reference!$G$2)-COLUMN(Reference!$B$2)+1,0)/(10^6))*(INDEX(Reference!$P$5:$V$30,MATCH('기준연도 활동자료 입력'!$F8,Reference!$B$5:$B$30,0),MATCH('종합 정보'!$B$3,Reference!$P$4:$V$4,0))/(10^3)))</f>
        <v/>
      </c>
      <c r="BG8" s="377" t="str">
        <f>IF(T8="","",
ROUND(T8,3)*(VLOOKUP($F8,Reference!$B$5:$G$31,COLUMN(Reference!$G$2)-COLUMN(Reference!$B$2)+1,0)/(10^6))*(INDEX(Reference!$P$5:$V$30,MATCH('기준연도 활동자료 입력'!$F8,Reference!$B$5:$B$30,0),MATCH('종합 정보'!$B$3,Reference!$P$4:$V$4,0))/(10^3)))</f>
        <v/>
      </c>
      <c r="BH8" s="364">
        <f t="shared" ref="BH8:BH16" si="3">SUM(AV8:BG8)</f>
        <v>0</v>
      </c>
    </row>
    <row r="9" spans="2:60" ht="17.149999999999999" customHeight="1">
      <c r="B9" s="503"/>
      <c r="C9" s="482"/>
      <c r="D9" s="512"/>
      <c r="E9" s="229"/>
      <c r="F9" s="230"/>
      <c r="G9" s="231"/>
      <c r="H9" s="302" t="str">
        <f>IF($F9="","",
VLOOKUP($F9,Reference!$B$5:$C$30,2,0))</f>
        <v/>
      </c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58">
        <f t="shared" si="0"/>
        <v>0</v>
      </c>
      <c r="V9" s="363" t="str">
        <f>IF(I9="","",
ROUND(I9,3)
*(VLOOKUP($F9,Reference!$B$5:$G$31,COLUMN(Reference!$G$2)-COLUMN(Reference!$B$2)+1,0)/(10^6))*(VLOOKUP('기준연도 활동자료 입력'!$F9,Reference!$B$5:$H$30,COLUMN(Reference!$H$2)-COLUMN(Reference!$B$2)+1,0)/(10^3)))</f>
        <v/>
      </c>
      <c r="W9" s="376" t="str">
        <f>IF(J9="","",
ROUND(J9,3)
*(VLOOKUP($F9,Reference!$B$5:$G$31,COLUMN(Reference!$G$2)-COLUMN(Reference!$B$2)+1,0)/(10^6))*(VLOOKUP('기준연도 활동자료 입력'!$F9,Reference!$B$5:$H$30,COLUMN(Reference!$H$2)-COLUMN(Reference!$B$2)+1,0)/(10^3)))</f>
        <v/>
      </c>
      <c r="X9" s="376" t="str">
        <f>IF(K9="","",
ROUND(K9,3)
*(VLOOKUP($F9,Reference!$B$5:$G$31,COLUMN(Reference!$G$2)-COLUMN(Reference!$B$2)+1,0)/(10^6))*(VLOOKUP('기준연도 활동자료 입력'!$F9,Reference!$B$5:$H$30,COLUMN(Reference!$H$2)-COLUMN(Reference!$B$2)+1,0)/(10^3)))</f>
        <v/>
      </c>
      <c r="Y9" s="376" t="str">
        <f>IF(L9="","",
ROUND(L9,3)
*(VLOOKUP($F9,Reference!$B$5:$G$31,COLUMN(Reference!$G$2)-COLUMN(Reference!$B$2)+1,0)/(10^6))*(VLOOKUP('기준연도 활동자료 입력'!$F9,Reference!$B$5:$H$30,COLUMN(Reference!$H$2)-COLUMN(Reference!$B$2)+1,0)/(10^3)))</f>
        <v/>
      </c>
      <c r="Z9" s="376" t="str">
        <f>IF(M9="","",
ROUND(M9,3)
*(VLOOKUP($F9,Reference!$B$5:$G$31,COLUMN(Reference!$G$2)-COLUMN(Reference!$B$2)+1,0)/(10^6))*(VLOOKUP('기준연도 활동자료 입력'!$F9,Reference!$B$5:$H$30,COLUMN(Reference!$H$2)-COLUMN(Reference!$B$2)+1,0)/(10^3)))</f>
        <v/>
      </c>
      <c r="AA9" s="376" t="str">
        <f>IF(N9="","",
ROUND(N9,3)
*(VLOOKUP($F9,Reference!$B$5:$G$31,COLUMN(Reference!$G$2)-COLUMN(Reference!$B$2)+1,0)/(10^6))*(VLOOKUP('기준연도 활동자료 입력'!$F9,Reference!$B$5:$H$30,COLUMN(Reference!$H$2)-COLUMN(Reference!$B$2)+1,0)/(10^3)))</f>
        <v/>
      </c>
      <c r="AB9" s="376" t="str">
        <f>IF(O9="","",
ROUND(O9,3)
*(VLOOKUP($F9,Reference!$B$5:$G$31,COLUMN(Reference!$G$2)-COLUMN(Reference!$B$2)+1,0)/(10^6))*(VLOOKUP('기준연도 활동자료 입력'!$F9,Reference!$B$5:$H$30,COLUMN(Reference!$H$2)-COLUMN(Reference!$B$2)+1,0)/(10^3)))</f>
        <v/>
      </c>
      <c r="AC9" s="376" t="str">
        <f>IF(P9="","",
ROUND(P9,3)
*(VLOOKUP($F9,Reference!$B$5:$G$31,COLUMN(Reference!$G$2)-COLUMN(Reference!$B$2)+1,0)/(10^6))*(VLOOKUP('기준연도 활동자료 입력'!$F9,Reference!$B$5:$H$30,COLUMN(Reference!$H$2)-COLUMN(Reference!$B$2)+1,0)/(10^3)))</f>
        <v/>
      </c>
      <c r="AD9" s="376" t="str">
        <f>IF(Q9="","",
ROUND(Q9,3)
*(VLOOKUP($F9,Reference!$B$5:$G$31,COLUMN(Reference!$G$2)-COLUMN(Reference!$B$2)+1,0)/(10^6))*(VLOOKUP('기준연도 활동자료 입력'!$F9,Reference!$B$5:$H$30,COLUMN(Reference!$H$2)-COLUMN(Reference!$B$2)+1,0)/(10^3)))</f>
        <v/>
      </c>
      <c r="AE9" s="376" t="str">
        <f>IF(R9="","",
ROUND(R9,3)
*(VLOOKUP($F9,Reference!$B$5:$G$31,COLUMN(Reference!$G$2)-COLUMN(Reference!$B$2)+1,0)/(10^6))*(VLOOKUP('기준연도 활동자료 입력'!$F9,Reference!$B$5:$H$30,COLUMN(Reference!$H$2)-COLUMN(Reference!$B$2)+1,0)/(10^3)))</f>
        <v/>
      </c>
      <c r="AF9" s="376" t="str">
        <f>IF(S9="","",
ROUND(S9,3)
*(VLOOKUP($F9,Reference!$B$5:$G$31,COLUMN(Reference!$G$2)-COLUMN(Reference!$B$2)+1,0)/(10^6))*(VLOOKUP('기준연도 활동자료 입력'!$F9,Reference!$B$5:$H$30,COLUMN(Reference!$H$2)-COLUMN(Reference!$B$2)+1,0)/(10^3)))</f>
        <v/>
      </c>
      <c r="AG9" s="377" t="str">
        <f>IF(T9="","",
ROUND(T9,3)
*(VLOOKUP($F9,Reference!$B$5:$G$31,COLUMN(Reference!$G$2)-COLUMN(Reference!$B$2)+1,0)/(10^6))*(VLOOKUP('기준연도 활동자료 입력'!$F9,Reference!$B$5:$H$30,COLUMN(Reference!$H$2)-COLUMN(Reference!$B$2)+1,0)/(10^3)))</f>
        <v/>
      </c>
      <c r="AH9" s="364">
        <f t="shared" si="1"/>
        <v>0</v>
      </c>
      <c r="AI9" s="363" t="str">
        <f>IF(I9="","",
ROUND(I9,3)*(VLOOKUP($F9,Reference!$B$5:$G$31,COLUMN(Reference!$G$2)-COLUMN(Reference!$B$2)+1,0)/(10^6))*(INDEX(Reference!$I$5:$O$30,MATCH('기준연도 활동자료 입력'!$F9,Reference!$B$5:$B$30,0),MATCH('종합 정보'!$B$3,Reference!$I$4:$O$4,0))/(10^3)))</f>
        <v/>
      </c>
      <c r="AJ9" s="376" t="str">
        <f>IF(J9="","",
ROUND(J9,3)*(VLOOKUP($F9,Reference!$B$5:$G$31,COLUMN(Reference!$G$2)-COLUMN(Reference!$B$2)+1,0)/(10^6))*(INDEX(Reference!$I$5:$O$30,MATCH('기준연도 활동자료 입력'!$F9,Reference!$B$5:$B$30,0),MATCH('종합 정보'!$B$3,Reference!$I$4:$O$4,0))/(10^3)))</f>
        <v/>
      </c>
      <c r="AK9" s="376" t="str">
        <f>IF(K9="","",
ROUND(K9,3)*(VLOOKUP($F9,Reference!$B$5:$G$31,COLUMN(Reference!$G$2)-COLUMN(Reference!$B$2)+1,0)/(10^6))*(INDEX(Reference!$I$5:$O$30,MATCH('기준연도 활동자료 입력'!$F9,Reference!$B$5:$B$30,0),MATCH('종합 정보'!$B$3,Reference!$I$4:$O$4,0))/(10^3)))</f>
        <v/>
      </c>
      <c r="AL9" s="376" t="str">
        <f>IF(L9="","",
ROUND(L9,3)*(VLOOKUP($F9,Reference!$B$5:$G$31,COLUMN(Reference!$G$2)-COLUMN(Reference!$B$2)+1,0)/(10^6))*(INDEX(Reference!$I$5:$O$30,MATCH('기준연도 활동자료 입력'!$F9,Reference!$B$5:$B$30,0),MATCH('종합 정보'!$B$3,Reference!$I$4:$O$4,0))/(10^3)))</f>
        <v/>
      </c>
      <c r="AM9" s="376" t="str">
        <f>IF(M9="","",
ROUND(M9,3)*(VLOOKUP($F9,Reference!$B$5:$G$31,COLUMN(Reference!$G$2)-COLUMN(Reference!$B$2)+1,0)/(10^6))*(INDEX(Reference!$I$5:$O$30,MATCH('기준연도 활동자료 입력'!$F9,Reference!$B$5:$B$30,0),MATCH('종합 정보'!$B$3,Reference!$I$4:$O$4,0))/(10^3)))</f>
        <v/>
      </c>
      <c r="AN9" s="376" t="str">
        <f>IF(N9="","",
ROUND(N9,3)*(VLOOKUP($F9,Reference!$B$5:$G$31,COLUMN(Reference!$G$2)-COLUMN(Reference!$B$2)+1,0)/(10^6))*(INDEX(Reference!$I$5:$O$30,MATCH('기준연도 활동자료 입력'!$F9,Reference!$B$5:$B$30,0),MATCH('종합 정보'!$B$3,Reference!$I$4:$O$4,0))/(10^3)))</f>
        <v/>
      </c>
      <c r="AO9" s="376" t="str">
        <f>IF(O9="","",
ROUND(O9,3)*(VLOOKUP($F9,Reference!$B$5:$G$31,COLUMN(Reference!$G$2)-COLUMN(Reference!$B$2)+1,0)/(10^6))*(INDEX(Reference!$I$5:$O$30,MATCH('기준연도 활동자료 입력'!$F9,Reference!$B$5:$B$30,0),MATCH('종합 정보'!$B$3,Reference!$I$4:$O$4,0))/(10^3)))</f>
        <v/>
      </c>
      <c r="AP9" s="376" t="str">
        <f>IF(P9="","",
ROUND(P9,3)*(VLOOKUP($F9,Reference!$B$5:$G$31,COLUMN(Reference!$G$2)-COLUMN(Reference!$B$2)+1,0)/(10^6))*(INDEX(Reference!$I$5:$O$30,MATCH('기준연도 활동자료 입력'!$F9,Reference!$B$5:$B$30,0),MATCH('종합 정보'!$B$3,Reference!$I$4:$O$4,0))/(10^3)))</f>
        <v/>
      </c>
      <c r="AQ9" s="376" t="str">
        <f>IF(Q9="","",
ROUND(Q9,3)*(VLOOKUP($F9,Reference!$B$5:$G$31,COLUMN(Reference!$G$2)-COLUMN(Reference!$B$2)+1,0)/(10^6))*(INDEX(Reference!$I$5:$O$30,MATCH('기준연도 활동자료 입력'!$F9,Reference!$B$5:$B$30,0),MATCH('종합 정보'!$B$3,Reference!$I$4:$O$4,0))/(10^3)))</f>
        <v/>
      </c>
      <c r="AR9" s="376" t="str">
        <f>IF(R9="","",
ROUND(R9,3)*(VLOOKUP($F9,Reference!$B$5:$G$31,COLUMN(Reference!$G$2)-COLUMN(Reference!$B$2)+1,0)/(10^6))*(INDEX(Reference!$I$5:$O$30,MATCH('기준연도 활동자료 입력'!$F9,Reference!$B$5:$B$30,0),MATCH('종합 정보'!$B$3,Reference!$I$4:$O$4,0))/(10^3)))</f>
        <v/>
      </c>
      <c r="AS9" s="376" t="str">
        <f>IF(S9="","",
ROUND(S9,3)*(VLOOKUP($F9,Reference!$B$5:$G$31,COLUMN(Reference!$G$2)-COLUMN(Reference!$B$2)+1,0)/(10^6))*(INDEX(Reference!$I$5:$O$30,MATCH('기준연도 활동자료 입력'!$F9,Reference!$B$5:$B$30,0),MATCH('종합 정보'!$B$3,Reference!$I$4:$O$4,0))/(10^3)))</f>
        <v/>
      </c>
      <c r="AT9" s="377" t="str">
        <f>IF(T9="","",
ROUND(T9,3)*(VLOOKUP($F9,Reference!$B$5:$G$31,COLUMN(Reference!$G$2)-COLUMN(Reference!$B$2)+1,0)/(10^6))*(INDEX(Reference!$I$5:$O$30,MATCH('기준연도 활동자료 입력'!$F9,Reference!$B$5:$B$30,0),MATCH('종합 정보'!$B$3,Reference!$I$4:$O$4,0))/(10^3)))</f>
        <v/>
      </c>
      <c r="AU9" s="364">
        <f t="shared" si="2"/>
        <v>0</v>
      </c>
      <c r="AV9" s="363" t="str">
        <f>IF(I9="","",
ROUND(I9,3)*(VLOOKUP($F9,Reference!$B$5:$G$31,COLUMN(Reference!$G$2)-COLUMN(Reference!$B$2)+1,0)/(10^6))*(INDEX(Reference!$P$5:$V$30,MATCH('기준연도 활동자료 입력'!$F9,Reference!$B$5:$B$30,0),MATCH('종합 정보'!$B$3,Reference!$P$4:$V$4,0))/(10^3)))</f>
        <v/>
      </c>
      <c r="AW9" s="376" t="str">
        <f>IF(J9="","",
ROUND(J9,3)*(VLOOKUP($F9,Reference!$B$5:$G$31,COLUMN(Reference!$G$2)-COLUMN(Reference!$B$2)+1,0)/(10^6))*(INDEX(Reference!$P$5:$V$30,MATCH('기준연도 활동자료 입력'!$F9,Reference!$B$5:$B$30,0),MATCH('종합 정보'!$B$3,Reference!$P$4:$V$4,0))/(10^3)))</f>
        <v/>
      </c>
      <c r="AX9" s="376" t="str">
        <f>IF(K9="","",
ROUND(K9,3)*(VLOOKUP($F9,Reference!$B$5:$G$31,COLUMN(Reference!$G$2)-COLUMN(Reference!$B$2)+1,0)/(10^6))*(INDEX(Reference!$P$5:$V$30,MATCH('기준연도 활동자료 입력'!$F9,Reference!$B$5:$B$30,0),MATCH('종합 정보'!$B$3,Reference!$P$4:$V$4,0))/(10^3)))</f>
        <v/>
      </c>
      <c r="AY9" s="376" t="str">
        <f>IF(L9="","",
ROUND(L9,3)*(VLOOKUP($F9,Reference!$B$5:$G$31,COLUMN(Reference!$G$2)-COLUMN(Reference!$B$2)+1,0)/(10^6))*(INDEX(Reference!$P$5:$V$30,MATCH('기준연도 활동자료 입력'!$F9,Reference!$B$5:$B$30,0),MATCH('종합 정보'!$B$3,Reference!$P$4:$V$4,0))/(10^3)))</f>
        <v/>
      </c>
      <c r="AZ9" s="376" t="str">
        <f>IF(M9="","",
ROUND(M9,3)*(VLOOKUP($F9,Reference!$B$5:$G$31,COLUMN(Reference!$G$2)-COLUMN(Reference!$B$2)+1,0)/(10^6))*(INDEX(Reference!$P$5:$V$30,MATCH('기준연도 활동자료 입력'!$F9,Reference!$B$5:$B$30,0),MATCH('종합 정보'!$B$3,Reference!$P$4:$V$4,0))/(10^3)))</f>
        <v/>
      </c>
      <c r="BA9" s="376" t="str">
        <f>IF(N9="","",
ROUND(N9,3)*(VLOOKUP($F9,Reference!$B$5:$G$31,COLUMN(Reference!$G$2)-COLUMN(Reference!$B$2)+1,0)/(10^6))*(INDEX(Reference!$P$5:$V$30,MATCH('기준연도 활동자료 입력'!$F9,Reference!$B$5:$B$30,0),MATCH('종합 정보'!$B$3,Reference!$P$4:$V$4,0))/(10^3)))</f>
        <v/>
      </c>
      <c r="BB9" s="376" t="str">
        <f>IF(O9="","",
ROUND(O9,3)*(VLOOKUP($F9,Reference!$B$5:$G$31,COLUMN(Reference!$G$2)-COLUMN(Reference!$B$2)+1,0)/(10^6))*(INDEX(Reference!$P$5:$V$30,MATCH('기준연도 활동자료 입력'!$F9,Reference!$B$5:$B$30,0),MATCH('종합 정보'!$B$3,Reference!$P$4:$V$4,0))/(10^3)))</f>
        <v/>
      </c>
      <c r="BC9" s="376" t="str">
        <f>IF(P9="","",
ROUND(P9,3)*(VLOOKUP($F9,Reference!$B$5:$G$31,COLUMN(Reference!$G$2)-COLUMN(Reference!$B$2)+1,0)/(10^6))*(INDEX(Reference!$P$5:$V$30,MATCH('기준연도 활동자료 입력'!$F9,Reference!$B$5:$B$30,0),MATCH('종합 정보'!$B$3,Reference!$P$4:$V$4,0))/(10^3)))</f>
        <v/>
      </c>
      <c r="BD9" s="376" t="str">
        <f>IF(Q9="","",
ROUND(Q9,3)*(VLOOKUP($F9,Reference!$B$5:$G$31,COLUMN(Reference!$G$2)-COLUMN(Reference!$B$2)+1,0)/(10^6))*(INDEX(Reference!$P$5:$V$30,MATCH('기준연도 활동자료 입력'!$F9,Reference!$B$5:$B$30,0),MATCH('종합 정보'!$B$3,Reference!$P$4:$V$4,0))/(10^3)))</f>
        <v/>
      </c>
      <c r="BE9" s="376" t="str">
        <f>IF(R9="","",
ROUND(R9,3)*(VLOOKUP($F9,Reference!$B$5:$G$31,COLUMN(Reference!$G$2)-COLUMN(Reference!$B$2)+1,0)/(10^6))*(INDEX(Reference!$P$5:$V$30,MATCH('기준연도 활동자료 입력'!$F9,Reference!$B$5:$B$30,0),MATCH('종합 정보'!$B$3,Reference!$P$4:$V$4,0))/(10^3)))</f>
        <v/>
      </c>
      <c r="BF9" s="376" t="str">
        <f>IF(S9="","",
ROUND(S9,3)*(VLOOKUP($F9,Reference!$B$5:$G$31,COLUMN(Reference!$G$2)-COLUMN(Reference!$B$2)+1,0)/(10^6))*(INDEX(Reference!$P$5:$V$30,MATCH('기준연도 활동자료 입력'!$F9,Reference!$B$5:$B$30,0),MATCH('종합 정보'!$B$3,Reference!$P$4:$V$4,0))/(10^3)))</f>
        <v/>
      </c>
      <c r="BG9" s="377" t="str">
        <f>IF(T9="","",
ROUND(T9,3)*(VLOOKUP($F9,Reference!$B$5:$G$31,COLUMN(Reference!$G$2)-COLUMN(Reference!$B$2)+1,0)/(10^6))*(INDEX(Reference!$P$5:$V$30,MATCH('기준연도 활동자료 입력'!$F9,Reference!$B$5:$B$30,0),MATCH('종합 정보'!$B$3,Reference!$P$4:$V$4,0))/(10^3)))</f>
        <v/>
      </c>
      <c r="BH9" s="364">
        <f t="shared" si="3"/>
        <v>0</v>
      </c>
    </row>
    <row r="10" spans="2:60" ht="17.149999999999999" customHeight="1">
      <c r="B10" s="503"/>
      <c r="C10" s="482"/>
      <c r="D10" s="512"/>
      <c r="E10" s="229"/>
      <c r="F10" s="230"/>
      <c r="G10" s="231"/>
      <c r="H10" s="302" t="str">
        <f>IF($F10="","",
VLOOKUP($F10,Reference!$B$5:$C$30,2,0))</f>
        <v/>
      </c>
      <c r="I10" s="313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5"/>
      <c r="U10" s="358">
        <f t="shared" si="0"/>
        <v>0</v>
      </c>
      <c r="V10" s="363" t="str">
        <f>IF(I10="","",
ROUND(I10,3)
*(VLOOKUP($F10,Reference!$B$5:$G$31,COLUMN(Reference!$G$2)-COLUMN(Reference!$B$2)+1,0)/(10^6))*(VLOOKUP('기준연도 활동자료 입력'!$F10,Reference!$B$5:$H$30,COLUMN(Reference!$H$2)-COLUMN(Reference!$B$2)+1,0)/(10^3)))</f>
        <v/>
      </c>
      <c r="W10" s="376" t="str">
        <f>IF(J10="","",
ROUND(J10,3)
*(VLOOKUP($F10,Reference!$B$5:$G$31,COLUMN(Reference!$G$2)-COLUMN(Reference!$B$2)+1,0)/(10^6))*(VLOOKUP('기준연도 활동자료 입력'!$F10,Reference!$B$5:$H$30,COLUMN(Reference!$H$2)-COLUMN(Reference!$B$2)+1,0)/(10^3)))</f>
        <v/>
      </c>
      <c r="X10" s="376" t="str">
        <f>IF(K10="","",
ROUND(K10,3)
*(VLOOKUP($F10,Reference!$B$5:$G$31,COLUMN(Reference!$G$2)-COLUMN(Reference!$B$2)+1,0)/(10^6))*(VLOOKUP('기준연도 활동자료 입력'!$F10,Reference!$B$5:$H$30,COLUMN(Reference!$H$2)-COLUMN(Reference!$B$2)+1,0)/(10^3)))</f>
        <v/>
      </c>
      <c r="Y10" s="376" t="str">
        <f>IF(L10="","",
ROUND(L10,3)
*(VLOOKUP($F10,Reference!$B$5:$G$31,COLUMN(Reference!$G$2)-COLUMN(Reference!$B$2)+1,0)/(10^6))*(VLOOKUP('기준연도 활동자료 입력'!$F10,Reference!$B$5:$H$30,COLUMN(Reference!$H$2)-COLUMN(Reference!$B$2)+1,0)/(10^3)))</f>
        <v/>
      </c>
      <c r="Z10" s="376" t="str">
        <f>IF(M10="","",
ROUND(M10,3)
*(VLOOKUP($F10,Reference!$B$5:$G$31,COLUMN(Reference!$G$2)-COLUMN(Reference!$B$2)+1,0)/(10^6))*(VLOOKUP('기준연도 활동자료 입력'!$F10,Reference!$B$5:$H$30,COLUMN(Reference!$H$2)-COLUMN(Reference!$B$2)+1,0)/(10^3)))</f>
        <v/>
      </c>
      <c r="AA10" s="376" t="str">
        <f>IF(N10="","",
ROUND(N10,3)
*(VLOOKUP($F10,Reference!$B$5:$G$31,COLUMN(Reference!$G$2)-COLUMN(Reference!$B$2)+1,0)/(10^6))*(VLOOKUP('기준연도 활동자료 입력'!$F10,Reference!$B$5:$H$30,COLUMN(Reference!$H$2)-COLUMN(Reference!$B$2)+1,0)/(10^3)))</f>
        <v/>
      </c>
      <c r="AB10" s="376" t="str">
        <f>IF(O10="","",
ROUND(O10,3)
*(VLOOKUP($F10,Reference!$B$5:$G$31,COLUMN(Reference!$G$2)-COLUMN(Reference!$B$2)+1,0)/(10^6))*(VLOOKUP('기준연도 활동자료 입력'!$F10,Reference!$B$5:$H$30,COLUMN(Reference!$H$2)-COLUMN(Reference!$B$2)+1,0)/(10^3)))</f>
        <v/>
      </c>
      <c r="AC10" s="376" t="str">
        <f>IF(P10="","",
ROUND(P10,3)
*(VLOOKUP($F10,Reference!$B$5:$G$31,COLUMN(Reference!$G$2)-COLUMN(Reference!$B$2)+1,0)/(10^6))*(VLOOKUP('기준연도 활동자료 입력'!$F10,Reference!$B$5:$H$30,COLUMN(Reference!$H$2)-COLUMN(Reference!$B$2)+1,0)/(10^3)))</f>
        <v/>
      </c>
      <c r="AD10" s="376" t="str">
        <f>IF(Q10="","",
ROUND(Q10,3)
*(VLOOKUP($F10,Reference!$B$5:$G$31,COLUMN(Reference!$G$2)-COLUMN(Reference!$B$2)+1,0)/(10^6))*(VLOOKUP('기준연도 활동자료 입력'!$F10,Reference!$B$5:$H$30,COLUMN(Reference!$H$2)-COLUMN(Reference!$B$2)+1,0)/(10^3)))</f>
        <v/>
      </c>
      <c r="AE10" s="376" t="str">
        <f>IF(R10="","",
ROUND(R10,3)
*(VLOOKUP($F10,Reference!$B$5:$G$31,COLUMN(Reference!$G$2)-COLUMN(Reference!$B$2)+1,0)/(10^6))*(VLOOKUP('기준연도 활동자료 입력'!$F10,Reference!$B$5:$H$30,COLUMN(Reference!$H$2)-COLUMN(Reference!$B$2)+1,0)/(10^3)))</f>
        <v/>
      </c>
      <c r="AF10" s="376" t="str">
        <f>IF(S10="","",
ROUND(S10,3)
*(VLOOKUP($F10,Reference!$B$5:$G$31,COLUMN(Reference!$G$2)-COLUMN(Reference!$B$2)+1,0)/(10^6))*(VLOOKUP('기준연도 활동자료 입력'!$F10,Reference!$B$5:$H$30,COLUMN(Reference!$H$2)-COLUMN(Reference!$B$2)+1,0)/(10^3)))</f>
        <v/>
      </c>
      <c r="AG10" s="377" t="str">
        <f>IF(T10="","",
ROUND(T10,3)
*(VLOOKUP($F10,Reference!$B$5:$G$31,COLUMN(Reference!$G$2)-COLUMN(Reference!$B$2)+1,0)/(10^6))*(VLOOKUP('기준연도 활동자료 입력'!$F10,Reference!$B$5:$H$30,COLUMN(Reference!$H$2)-COLUMN(Reference!$B$2)+1,0)/(10^3)))</f>
        <v/>
      </c>
      <c r="AH10" s="364">
        <f t="shared" si="1"/>
        <v>0</v>
      </c>
      <c r="AI10" s="363" t="str">
        <f>IF(I10="","",
ROUND(I10,3)*(VLOOKUP($F10,Reference!$B$5:$G$31,COLUMN(Reference!$G$2)-COLUMN(Reference!$B$2)+1,0)/(10^6))*(INDEX(Reference!$I$5:$O$30,MATCH('기준연도 활동자료 입력'!$F10,Reference!$B$5:$B$30,0),MATCH('종합 정보'!$B$3,Reference!$I$4:$O$4,0))/(10^3)))</f>
        <v/>
      </c>
      <c r="AJ10" s="376" t="str">
        <f>IF(J10="","",
ROUND(J10,3)*(VLOOKUP($F10,Reference!$B$5:$G$31,COLUMN(Reference!$G$2)-COLUMN(Reference!$B$2)+1,0)/(10^6))*(INDEX(Reference!$I$5:$O$30,MATCH('기준연도 활동자료 입력'!$F10,Reference!$B$5:$B$30,0),MATCH('종합 정보'!$B$3,Reference!$I$4:$O$4,0))/(10^3)))</f>
        <v/>
      </c>
      <c r="AK10" s="376" t="str">
        <f>IF(K10="","",
ROUND(K10,3)*(VLOOKUP($F10,Reference!$B$5:$G$31,COLUMN(Reference!$G$2)-COLUMN(Reference!$B$2)+1,0)/(10^6))*(INDEX(Reference!$I$5:$O$30,MATCH('기준연도 활동자료 입력'!$F10,Reference!$B$5:$B$30,0),MATCH('종합 정보'!$B$3,Reference!$I$4:$O$4,0))/(10^3)))</f>
        <v/>
      </c>
      <c r="AL10" s="376" t="str">
        <f>IF(L10="","",
ROUND(L10,3)*(VLOOKUP($F10,Reference!$B$5:$G$31,COLUMN(Reference!$G$2)-COLUMN(Reference!$B$2)+1,0)/(10^6))*(INDEX(Reference!$I$5:$O$30,MATCH('기준연도 활동자료 입력'!$F10,Reference!$B$5:$B$30,0),MATCH('종합 정보'!$B$3,Reference!$I$4:$O$4,0))/(10^3)))</f>
        <v/>
      </c>
      <c r="AM10" s="376" t="str">
        <f>IF(M10="","",
ROUND(M10,3)*(VLOOKUP($F10,Reference!$B$5:$G$31,COLUMN(Reference!$G$2)-COLUMN(Reference!$B$2)+1,0)/(10^6))*(INDEX(Reference!$I$5:$O$30,MATCH('기준연도 활동자료 입력'!$F10,Reference!$B$5:$B$30,0),MATCH('종합 정보'!$B$3,Reference!$I$4:$O$4,0))/(10^3)))</f>
        <v/>
      </c>
      <c r="AN10" s="376" t="str">
        <f>IF(N10="","",
ROUND(N10,3)*(VLOOKUP($F10,Reference!$B$5:$G$31,COLUMN(Reference!$G$2)-COLUMN(Reference!$B$2)+1,0)/(10^6))*(INDEX(Reference!$I$5:$O$30,MATCH('기준연도 활동자료 입력'!$F10,Reference!$B$5:$B$30,0),MATCH('종합 정보'!$B$3,Reference!$I$4:$O$4,0))/(10^3)))</f>
        <v/>
      </c>
      <c r="AO10" s="376" t="str">
        <f>IF(O10="","",
ROUND(O10,3)*(VLOOKUP($F10,Reference!$B$5:$G$31,COLUMN(Reference!$G$2)-COLUMN(Reference!$B$2)+1,0)/(10^6))*(INDEX(Reference!$I$5:$O$30,MATCH('기준연도 활동자료 입력'!$F10,Reference!$B$5:$B$30,0),MATCH('종합 정보'!$B$3,Reference!$I$4:$O$4,0))/(10^3)))</f>
        <v/>
      </c>
      <c r="AP10" s="376" t="str">
        <f>IF(P10="","",
ROUND(P10,3)*(VLOOKUP($F10,Reference!$B$5:$G$31,COLUMN(Reference!$G$2)-COLUMN(Reference!$B$2)+1,0)/(10^6))*(INDEX(Reference!$I$5:$O$30,MATCH('기준연도 활동자료 입력'!$F10,Reference!$B$5:$B$30,0),MATCH('종합 정보'!$B$3,Reference!$I$4:$O$4,0))/(10^3)))</f>
        <v/>
      </c>
      <c r="AQ10" s="376" t="str">
        <f>IF(Q10="","",
ROUND(Q10,3)*(VLOOKUP($F10,Reference!$B$5:$G$31,COLUMN(Reference!$G$2)-COLUMN(Reference!$B$2)+1,0)/(10^6))*(INDEX(Reference!$I$5:$O$30,MATCH('기준연도 활동자료 입력'!$F10,Reference!$B$5:$B$30,0),MATCH('종합 정보'!$B$3,Reference!$I$4:$O$4,0))/(10^3)))</f>
        <v/>
      </c>
      <c r="AR10" s="376" t="str">
        <f>IF(R10="","",
ROUND(R10,3)*(VLOOKUP($F10,Reference!$B$5:$G$31,COLUMN(Reference!$G$2)-COLUMN(Reference!$B$2)+1,0)/(10^6))*(INDEX(Reference!$I$5:$O$30,MATCH('기준연도 활동자료 입력'!$F10,Reference!$B$5:$B$30,0),MATCH('종합 정보'!$B$3,Reference!$I$4:$O$4,0))/(10^3)))</f>
        <v/>
      </c>
      <c r="AS10" s="376" t="str">
        <f>IF(S10="","",
ROUND(S10,3)*(VLOOKUP($F10,Reference!$B$5:$G$31,COLUMN(Reference!$G$2)-COLUMN(Reference!$B$2)+1,0)/(10^6))*(INDEX(Reference!$I$5:$O$30,MATCH('기준연도 활동자료 입력'!$F10,Reference!$B$5:$B$30,0),MATCH('종합 정보'!$B$3,Reference!$I$4:$O$4,0))/(10^3)))</f>
        <v/>
      </c>
      <c r="AT10" s="377" t="str">
        <f>IF(T10="","",
ROUND(T10,3)*(VLOOKUP($F10,Reference!$B$5:$G$31,COLUMN(Reference!$G$2)-COLUMN(Reference!$B$2)+1,0)/(10^6))*(INDEX(Reference!$I$5:$O$30,MATCH('기준연도 활동자료 입력'!$F10,Reference!$B$5:$B$30,0),MATCH('종합 정보'!$B$3,Reference!$I$4:$O$4,0))/(10^3)))</f>
        <v/>
      </c>
      <c r="AU10" s="364">
        <f t="shared" si="2"/>
        <v>0</v>
      </c>
      <c r="AV10" s="363" t="str">
        <f>IF(I10="","",
ROUND(I10,3)*(VLOOKUP($F10,Reference!$B$5:$G$31,COLUMN(Reference!$G$2)-COLUMN(Reference!$B$2)+1,0)/(10^6))*(INDEX(Reference!$P$5:$V$30,MATCH('기준연도 활동자료 입력'!$F10,Reference!$B$5:$B$30,0),MATCH('종합 정보'!$B$3,Reference!$P$4:$V$4,0))/(10^3)))</f>
        <v/>
      </c>
      <c r="AW10" s="376" t="str">
        <f>IF(J10="","",
ROUND(J10,3)*(VLOOKUP($F10,Reference!$B$5:$G$31,COLUMN(Reference!$G$2)-COLUMN(Reference!$B$2)+1,0)/(10^6))*(INDEX(Reference!$P$5:$V$30,MATCH('기준연도 활동자료 입력'!$F10,Reference!$B$5:$B$30,0),MATCH('종합 정보'!$B$3,Reference!$P$4:$V$4,0))/(10^3)))</f>
        <v/>
      </c>
      <c r="AX10" s="376" t="str">
        <f>IF(K10="","",
ROUND(K10,3)*(VLOOKUP($F10,Reference!$B$5:$G$31,COLUMN(Reference!$G$2)-COLUMN(Reference!$B$2)+1,0)/(10^6))*(INDEX(Reference!$P$5:$V$30,MATCH('기준연도 활동자료 입력'!$F10,Reference!$B$5:$B$30,0),MATCH('종합 정보'!$B$3,Reference!$P$4:$V$4,0))/(10^3)))</f>
        <v/>
      </c>
      <c r="AY10" s="376" t="str">
        <f>IF(L10="","",
ROUND(L10,3)*(VLOOKUP($F10,Reference!$B$5:$G$31,COLUMN(Reference!$G$2)-COLUMN(Reference!$B$2)+1,0)/(10^6))*(INDEX(Reference!$P$5:$V$30,MATCH('기준연도 활동자료 입력'!$F10,Reference!$B$5:$B$30,0),MATCH('종합 정보'!$B$3,Reference!$P$4:$V$4,0))/(10^3)))</f>
        <v/>
      </c>
      <c r="AZ10" s="376" t="str">
        <f>IF(M10="","",
ROUND(M10,3)*(VLOOKUP($F10,Reference!$B$5:$G$31,COLUMN(Reference!$G$2)-COLUMN(Reference!$B$2)+1,0)/(10^6))*(INDEX(Reference!$P$5:$V$30,MATCH('기준연도 활동자료 입력'!$F10,Reference!$B$5:$B$30,0),MATCH('종합 정보'!$B$3,Reference!$P$4:$V$4,0))/(10^3)))</f>
        <v/>
      </c>
      <c r="BA10" s="376" t="str">
        <f>IF(N10="","",
ROUND(N10,3)*(VLOOKUP($F10,Reference!$B$5:$G$31,COLUMN(Reference!$G$2)-COLUMN(Reference!$B$2)+1,0)/(10^6))*(INDEX(Reference!$P$5:$V$30,MATCH('기준연도 활동자료 입력'!$F10,Reference!$B$5:$B$30,0),MATCH('종합 정보'!$B$3,Reference!$P$4:$V$4,0))/(10^3)))</f>
        <v/>
      </c>
      <c r="BB10" s="376" t="str">
        <f>IF(O10="","",
ROUND(O10,3)*(VLOOKUP($F10,Reference!$B$5:$G$31,COLUMN(Reference!$G$2)-COLUMN(Reference!$B$2)+1,0)/(10^6))*(INDEX(Reference!$P$5:$V$30,MATCH('기준연도 활동자료 입력'!$F10,Reference!$B$5:$B$30,0),MATCH('종합 정보'!$B$3,Reference!$P$4:$V$4,0))/(10^3)))</f>
        <v/>
      </c>
      <c r="BC10" s="376" t="str">
        <f>IF(P10="","",
ROUND(P10,3)*(VLOOKUP($F10,Reference!$B$5:$G$31,COLUMN(Reference!$G$2)-COLUMN(Reference!$B$2)+1,0)/(10^6))*(INDEX(Reference!$P$5:$V$30,MATCH('기준연도 활동자료 입력'!$F10,Reference!$B$5:$B$30,0),MATCH('종합 정보'!$B$3,Reference!$P$4:$V$4,0))/(10^3)))</f>
        <v/>
      </c>
      <c r="BD10" s="376" t="str">
        <f>IF(Q10="","",
ROUND(Q10,3)*(VLOOKUP($F10,Reference!$B$5:$G$31,COLUMN(Reference!$G$2)-COLUMN(Reference!$B$2)+1,0)/(10^6))*(INDEX(Reference!$P$5:$V$30,MATCH('기준연도 활동자료 입력'!$F10,Reference!$B$5:$B$30,0),MATCH('종합 정보'!$B$3,Reference!$P$4:$V$4,0))/(10^3)))</f>
        <v/>
      </c>
      <c r="BE10" s="376" t="str">
        <f>IF(R10="","",
ROUND(R10,3)*(VLOOKUP($F10,Reference!$B$5:$G$31,COLUMN(Reference!$G$2)-COLUMN(Reference!$B$2)+1,0)/(10^6))*(INDEX(Reference!$P$5:$V$30,MATCH('기준연도 활동자료 입력'!$F10,Reference!$B$5:$B$30,0),MATCH('종합 정보'!$B$3,Reference!$P$4:$V$4,0))/(10^3)))</f>
        <v/>
      </c>
      <c r="BF10" s="376" t="str">
        <f>IF(S10="","",
ROUND(S10,3)*(VLOOKUP($F10,Reference!$B$5:$G$31,COLUMN(Reference!$G$2)-COLUMN(Reference!$B$2)+1,0)/(10^6))*(INDEX(Reference!$P$5:$V$30,MATCH('기준연도 활동자료 입력'!$F10,Reference!$B$5:$B$30,0),MATCH('종합 정보'!$B$3,Reference!$P$4:$V$4,0))/(10^3)))</f>
        <v/>
      </c>
      <c r="BG10" s="377" t="str">
        <f>IF(T10="","",
ROUND(T10,3)*(VLOOKUP($F10,Reference!$B$5:$G$31,COLUMN(Reference!$G$2)-COLUMN(Reference!$B$2)+1,0)/(10^6))*(INDEX(Reference!$P$5:$V$30,MATCH('기준연도 활동자료 입력'!$F10,Reference!$B$5:$B$30,0),MATCH('종합 정보'!$B$3,Reference!$P$4:$V$4,0))/(10^3)))</f>
        <v/>
      </c>
      <c r="BH10" s="364">
        <f t="shared" si="3"/>
        <v>0</v>
      </c>
    </row>
    <row r="11" spans="2:60" ht="17.149999999999999" customHeight="1">
      <c r="B11" s="503"/>
      <c r="C11" s="482"/>
      <c r="D11" s="512"/>
      <c r="E11" s="229"/>
      <c r="F11" s="230"/>
      <c r="G11" s="231"/>
      <c r="H11" s="302" t="str">
        <f>IF($F11="","",
VLOOKUP($F11,Reference!$B$5:$C$30,2,0))</f>
        <v/>
      </c>
      <c r="I11" s="313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5"/>
      <c r="U11" s="358">
        <f t="shared" si="0"/>
        <v>0</v>
      </c>
      <c r="V11" s="363" t="str">
        <f>IF(I11="","",
ROUND(I11,3)
*(VLOOKUP($F11,Reference!$B$5:$G$31,COLUMN(Reference!$G$2)-COLUMN(Reference!$B$2)+1,0)/(10^6))*(VLOOKUP('기준연도 활동자료 입력'!$F11,Reference!$B$5:$H$30,COLUMN(Reference!$H$2)-COLUMN(Reference!$B$2)+1,0)/(10^3)))</f>
        <v/>
      </c>
      <c r="W11" s="376" t="str">
        <f>IF(J11="","",
ROUND(J11,3)
*(VLOOKUP($F11,Reference!$B$5:$G$31,COLUMN(Reference!$G$2)-COLUMN(Reference!$B$2)+1,0)/(10^6))*(VLOOKUP('기준연도 활동자료 입력'!$F11,Reference!$B$5:$H$30,COLUMN(Reference!$H$2)-COLUMN(Reference!$B$2)+1,0)/(10^3)))</f>
        <v/>
      </c>
      <c r="X11" s="376" t="str">
        <f>IF(K11="","",
ROUND(K11,3)
*(VLOOKUP($F11,Reference!$B$5:$G$31,COLUMN(Reference!$G$2)-COLUMN(Reference!$B$2)+1,0)/(10^6))*(VLOOKUP('기준연도 활동자료 입력'!$F11,Reference!$B$5:$H$30,COLUMN(Reference!$H$2)-COLUMN(Reference!$B$2)+1,0)/(10^3)))</f>
        <v/>
      </c>
      <c r="Y11" s="376" t="str">
        <f>IF(L11="","",
ROUND(L11,3)
*(VLOOKUP($F11,Reference!$B$5:$G$31,COLUMN(Reference!$G$2)-COLUMN(Reference!$B$2)+1,0)/(10^6))*(VLOOKUP('기준연도 활동자료 입력'!$F11,Reference!$B$5:$H$30,COLUMN(Reference!$H$2)-COLUMN(Reference!$B$2)+1,0)/(10^3)))</f>
        <v/>
      </c>
      <c r="Z11" s="376" t="str">
        <f>IF(M11="","",
ROUND(M11,3)
*(VLOOKUP($F11,Reference!$B$5:$G$31,COLUMN(Reference!$G$2)-COLUMN(Reference!$B$2)+1,0)/(10^6))*(VLOOKUP('기준연도 활동자료 입력'!$F11,Reference!$B$5:$H$30,COLUMN(Reference!$H$2)-COLUMN(Reference!$B$2)+1,0)/(10^3)))</f>
        <v/>
      </c>
      <c r="AA11" s="376" t="str">
        <f>IF(N11="","",
ROUND(N11,3)
*(VLOOKUP($F11,Reference!$B$5:$G$31,COLUMN(Reference!$G$2)-COLUMN(Reference!$B$2)+1,0)/(10^6))*(VLOOKUP('기준연도 활동자료 입력'!$F11,Reference!$B$5:$H$30,COLUMN(Reference!$H$2)-COLUMN(Reference!$B$2)+1,0)/(10^3)))</f>
        <v/>
      </c>
      <c r="AB11" s="376" t="str">
        <f>IF(O11="","",
ROUND(O11,3)
*(VLOOKUP($F11,Reference!$B$5:$G$31,COLUMN(Reference!$G$2)-COLUMN(Reference!$B$2)+1,0)/(10^6))*(VLOOKUP('기준연도 활동자료 입력'!$F11,Reference!$B$5:$H$30,COLUMN(Reference!$H$2)-COLUMN(Reference!$B$2)+1,0)/(10^3)))</f>
        <v/>
      </c>
      <c r="AC11" s="376" t="str">
        <f>IF(P11="","",
ROUND(P11,3)
*(VLOOKUP($F11,Reference!$B$5:$G$31,COLUMN(Reference!$G$2)-COLUMN(Reference!$B$2)+1,0)/(10^6))*(VLOOKUP('기준연도 활동자료 입력'!$F11,Reference!$B$5:$H$30,COLUMN(Reference!$H$2)-COLUMN(Reference!$B$2)+1,0)/(10^3)))</f>
        <v/>
      </c>
      <c r="AD11" s="376" t="str">
        <f>IF(Q11="","",
ROUND(Q11,3)
*(VLOOKUP($F11,Reference!$B$5:$G$31,COLUMN(Reference!$G$2)-COLUMN(Reference!$B$2)+1,0)/(10^6))*(VLOOKUP('기준연도 활동자료 입력'!$F11,Reference!$B$5:$H$30,COLUMN(Reference!$H$2)-COLUMN(Reference!$B$2)+1,0)/(10^3)))</f>
        <v/>
      </c>
      <c r="AE11" s="376" t="str">
        <f>IF(R11="","",
ROUND(R11,3)
*(VLOOKUP($F11,Reference!$B$5:$G$31,COLUMN(Reference!$G$2)-COLUMN(Reference!$B$2)+1,0)/(10^6))*(VLOOKUP('기준연도 활동자료 입력'!$F11,Reference!$B$5:$H$30,COLUMN(Reference!$H$2)-COLUMN(Reference!$B$2)+1,0)/(10^3)))</f>
        <v/>
      </c>
      <c r="AF11" s="376" t="str">
        <f>IF(S11="","",
ROUND(S11,3)
*(VLOOKUP($F11,Reference!$B$5:$G$31,COLUMN(Reference!$G$2)-COLUMN(Reference!$B$2)+1,0)/(10^6))*(VLOOKUP('기준연도 활동자료 입력'!$F11,Reference!$B$5:$H$30,COLUMN(Reference!$H$2)-COLUMN(Reference!$B$2)+1,0)/(10^3)))</f>
        <v/>
      </c>
      <c r="AG11" s="377" t="str">
        <f>IF(T11="","",
ROUND(T11,3)
*(VLOOKUP($F11,Reference!$B$5:$G$31,COLUMN(Reference!$G$2)-COLUMN(Reference!$B$2)+1,0)/(10^6))*(VLOOKUP('기준연도 활동자료 입력'!$F11,Reference!$B$5:$H$30,COLUMN(Reference!$H$2)-COLUMN(Reference!$B$2)+1,0)/(10^3)))</f>
        <v/>
      </c>
      <c r="AH11" s="364">
        <f t="shared" si="1"/>
        <v>0</v>
      </c>
      <c r="AI11" s="363" t="str">
        <f>IF(I11="","",
ROUND(I11,3)*(VLOOKUP($F11,Reference!$B$5:$G$31,COLUMN(Reference!$G$2)-COLUMN(Reference!$B$2)+1,0)/(10^6))*(INDEX(Reference!$I$5:$O$30,MATCH('기준연도 활동자료 입력'!$F11,Reference!$B$5:$B$30,0),MATCH('종합 정보'!$B$3,Reference!$I$4:$O$4,0))/(10^3)))</f>
        <v/>
      </c>
      <c r="AJ11" s="376" t="str">
        <f>IF(J11="","",
ROUND(J11,3)*(VLOOKUP($F11,Reference!$B$5:$G$31,COLUMN(Reference!$G$2)-COLUMN(Reference!$B$2)+1,0)/(10^6))*(INDEX(Reference!$I$5:$O$30,MATCH('기준연도 활동자료 입력'!$F11,Reference!$B$5:$B$30,0),MATCH('종합 정보'!$B$3,Reference!$I$4:$O$4,0))/(10^3)))</f>
        <v/>
      </c>
      <c r="AK11" s="376" t="str">
        <f>IF(K11="","",
ROUND(K11,3)*(VLOOKUP($F11,Reference!$B$5:$G$31,COLUMN(Reference!$G$2)-COLUMN(Reference!$B$2)+1,0)/(10^6))*(INDEX(Reference!$I$5:$O$30,MATCH('기준연도 활동자료 입력'!$F11,Reference!$B$5:$B$30,0),MATCH('종합 정보'!$B$3,Reference!$I$4:$O$4,0))/(10^3)))</f>
        <v/>
      </c>
      <c r="AL11" s="376" t="str">
        <f>IF(L11="","",
ROUND(L11,3)*(VLOOKUP($F11,Reference!$B$5:$G$31,COLUMN(Reference!$G$2)-COLUMN(Reference!$B$2)+1,0)/(10^6))*(INDEX(Reference!$I$5:$O$30,MATCH('기준연도 활동자료 입력'!$F11,Reference!$B$5:$B$30,0),MATCH('종합 정보'!$B$3,Reference!$I$4:$O$4,0))/(10^3)))</f>
        <v/>
      </c>
      <c r="AM11" s="376" t="str">
        <f>IF(M11="","",
ROUND(M11,3)*(VLOOKUP($F11,Reference!$B$5:$G$31,COLUMN(Reference!$G$2)-COLUMN(Reference!$B$2)+1,0)/(10^6))*(INDEX(Reference!$I$5:$O$30,MATCH('기준연도 활동자료 입력'!$F11,Reference!$B$5:$B$30,0),MATCH('종합 정보'!$B$3,Reference!$I$4:$O$4,0))/(10^3)))</f>
        <v/>
      </c>
      <c r="AN11" s="376" t="str">
        <f>IF(N11="","",
ROUND(N11,3)*(VLOOKUP($F11,Reference!$B$5:$G$31,COLUMN(Reference!$G$2)-COLUMN(Reference!$B$2)+1,0)/(10^6))*(INDEX(Reference!$I$5:$O$30,MATCH('기준연도 활동자료 입력'!$F11,Reference!$B$5:$B$30,0),MATCH('종합 정보'!$B$3,Reference!$I$4:$O$4,0))/(10^3)))</f>
        <v/>
      </c>
      <c r="AO11" s="376" t="str">
        <f>IF(O11="","",
ROUND(O11,3)*(VLOOKUP($F11,Reference!$B$5:$G$31,COLUMN(Reference!$G$2)-COLUMN(Reference!$B$2)+1,0)/(10^6))*(INDEX(Reference!$I$5:$O$30,MATCH('기준연도 활동자료 입력'!$F11,Reference!$B$5:$B$30,0),MATCH('종합 정보'!$B$3,Reference!$I$4:$O$4,0))/(10^3)))</f>
        <v/>
      </c>
      <c r="AP11" s="376" t="str">
        <f>IF(P11="","",
ROUND(P11,3)*(VLOOKUP($F11,Reference!$B$5:$G$31,COLUMN(Reference!$G$2)-COLUMN(Reference!$B$2)+1,0)/(10^6))*(INDEX(Reference!$I$5:$O$30,MATCH('기준연도 활동자료 입력'!$F11,Reference!$B$5:$B$30,0),MATCH('종합 정보'!$B$3,Reference!$I$4:$O$4,0))/(10^3)))</f>
        <v/>
      </c>
      <c r="AQ11" s="376" t="str">
        <f>IF(Q11="","",
ROUND(Q11,3)*(VLOOKUP($F11,Reference!$B$5:$G$31,COLUMN(Reference!$G$2)-COLUMN(Reference!$B$2)+1,0)/(10^6))*(INDEX(Reference!$I$5:$O$30,MATCH('기준연도 활동자료 입력'!$F11,Reference!$B$5:$B$30,0),MATCH('종합 정보'!$B$3,Reference!$I$4:$O$4,0))/(10^3)))</f>
        <v/>
      </c>
      <c r="AR11" s="376" t="str">
        <f>IF(R11="","",
ROUND(R11,3)*(VLOOKUP($F11,Reference!$B$5:$G$31,COLUMN(Reference!$G$2)-COLUMN(Reference!$B$2)+1,0)/(10^6))*(INDEX(Reference!$I$5:$O$30,MATCH('기준연도 활동자료 입력'!$F11,Reference!$B$5:$B$30,0),MATCH('종합 정보'!$B$3,Reference!$I$4:$O$4,0))/(10^3)))</f>
        <v/>
      </c>
      <c r="AS11" s="376" t="str">
        <f>IF(S11="","",
ROUND(S11,3)*(VLOOKUP($F11,Reference!$B$5:$G$31,COLUMN(Reference!$G$2)-COLUMN(Reference!$B$2)+1,0)/(10^6))*(INDEX(Reference!$I$5:$O$30,MATCH('기준연도 활동자료 입력'!$F11,Reference!$B$5:$B$30,0),MATCH('종합 정보'!$B$3,Reference!$I$4:$O$4,0))/(10^3)))</f>
        <v/>
      </c>
      <c r="AT11" s="377" t="str">
        <f>IF(T11="","",
ROUND(T11,3)*(VLOOKUP($F11,Reference!$B$5:$G$31,COLUMN(Reference!$G$2)-COLUMN(Reference!$B$2)+1,0)/(10^6))*(INDEX(Reference!$I$5:$O$30,MATCH('기준연도 활동자료 입력'!$F11,Reference!$B$5:$B$30,0),MATCH('종합 정보'!$B$3,Reference!$I$4:$O$4,0))/(10^3)))</f>
        <v/>
      </c>
      <c r="AU11" s="364">
        <f t="shared" si="2"/>
        <v>0</v>
      </c>
      <c r="AV11" s="363" t="str">
        <f>IF(I11="","",
ROUND(I11,3)*(VLOOKUP($F11,Reference!$B$5:$G$31,COLUMN(Reference!$G$2)-COLUMN(Reference!$B$2)+1,0)/(10^6))*(INDEX(Reference!$P$5:$V$30,MATCH('기준연도 활동자료 입력'!$F11,Reference!$B$5:$B$30,0),MATCH('종합 정보'!$B$3,Reference!$P$4:$V$4,0))/(10^3)))</f>
        <v/>
      </c>
      <c r="AW11" s="376" t="str">
        <f>IF(J11="","",
ROUND(J11,3)*(VLOOKUP($F11,Reference!$B$5:$G$31,COLUMN(Reference!$G$2)-COLUMN(Reference!$B$2)+1,0)/(10^6))*(INDEX(Reference!$P$5:$V$30,MATCH('기준연도 활동자료 입력'!$F11,Reference!$B$5:$B$30,0),MATCH('종합 정보'!$B$3,Reference!$P$4:$V$4,0))/(10^3)))</f>
        <v/>
      </c>
      <c r="AX11" s="376" t="str">
        <f>IF(K11="","",
ROUND(K11,3)*(VLOOKUP($F11,Reference!$B$5:$G$31,COLUMN(Reference!$G$2)-COLUMN(Reference!$B$2)+1,0)/(10^6))*(INDEX(Reference!$P$5:$V$30,MATCH('기준연도 활동자료 입력'!$F11,Reference!$B$5:$B$30,0),MATCH('종합 정보'!$B$3,Reference!$P$4:$V$4,0))/(10^3)))</f>
        <v/>
      </c>
      <c r="AY11" s="376" t="str">
        <f>IF(L11="","",
ROUND(L11,3)*(VLOOKUP($F11,Reference!$B$5:$G$31,COLUMN(Reference!$G$2)-COLUMN(Reference!$B$2)+1,0)/(10^6))*(INDEX(Reference!$P$5:$V$30,MATCH('기준연도 활동자료 입력'!$F11,Reference!$B$5:$B$30,0),MATCH('종합 정보'!$B$3,Reference!$P$4:$V$4,0))/(10^3)))</f>
        <v/>
      </c>
      <c r="AZ11" s="376" t="str">
        <f>IF(M11="","",
ROUND(M11,3)*(VLOOKUP($F11,Reference!$B$5:$G$31,COLUMN(Reference!$G$2)-COLUMN(Reference!$B$2)+1,0)/(10^6))*(INDEX(Reference!$P$5:$V$30,MATCH('기준연도 활동자료 입력'!$F11,Reference!$B$5:$B$30,0),MATCH('종합 정보'!$B$3,Reference!$P$4:$V$4,0))/(10^3)))</f>
        <v/>
      </c>
      <c r="BA11" s="376" t="str">
        <f>IF(N11="","",
ROUND(N11,3)*(VLOOKUP($F11,Reference!$B$5:$G$31,COLUMN(Reference!$G$2)-COLUMN(Reference!$B$2)+1,0)/(10^6))*(INDEX(Reference!$P$5:$V$30,MATCH('기준연도 활동자료 입력'!$F11,Reference!$B$5:$B$30,0),MATCH('종합 정보'!$B$3,Reference!$P$4:$V$4,0))/(10^3)))</f>
        <v/>
      </c>
      <c r="BB11" s="376" t="str">
        <f>IF(O11="","",
ROUND(O11,3)*(VLOOKUP($F11,Reference!$B$5:$G$31,COLUMN(Reference!$G$2)-COLUMN(Reference!$B$2)+1,0)/(10^6))*(INDEX(Reference!$P$5:$V$30,MATCH('기준연도 활동자료 입력'!$F11,Reference!$B$5:$B$30,0),MATCH('종합 정보'!$B$3,Reference!$P$4:$V$4,0))/(10^3)))</f>
        <v/>
      </c>
      <c r="BC11" s="376" t="str">
        <f>IF(P11="","",
ROUND(P11,3)*(VLOOKUP($F11,Reference!$B$5:$G$31,COLUMN(Reference!$G$2)-COLUMN(Reference!$B$2)+1,0)/(10^6))*(INDEX(Reference!$P$5:$V$30,MATCH('기준연도 활동자료 입력'!$F11,Reference!$B$5:$B$30,0),MATCH('종합 정보'!$B$3,Reference!$P$4:$V$4,0))/(10^3)))</f>
        <v/>
      </c>
      <c r="BD11" s="376" t="str">
        <f>IF(Q11="","",
ROUND(Q11,3)*(VLOOKUP($F11,Reference!$B$5:$G$31,COLUMN(Reference!$G$2)-COLUMN(Reference!$B$2)+1,0)/(10^6))*(INDEX(Reference!$P$5:$V$30,MATCH('기준연도 활동자료 입력'!$F11,Reference!$B$5:$B$30,0),MATCH('종합 정보'!$B$3,Reference!$P$4:$V$4,0))/(10^3)))</f>
        <v/>
      </c>
      <c r="BE11" s="376" t="str">
        <f>IF(R11="","",
ROUND(R11,3)*(VLOOKUP($F11,Reference!$B$5:$G$31,COLUMN(Reference!$G$2)-COLUMN(Reference!$B$2)+1,0)/(10^6))*(INDEX(Reference!$P$5:$V$30,MATCH('기준연도 활동자료 입력'!$F11,Reference!$B$5:$B$30,0),MATCH('종합 정보'!$B$3,Reference!$P$4:$V$4,0))/(10^3)))</f>
        <v/>
      </c>
      <c r="BF11" s="376" t="str">
        <f>IF(S11="","",
ROUND(S11,3)*(VLOOKUP($F11,Reference!$B$5:$G$31,COLUMN(Reference!$G$2)-COLUMN(Reference!$B$2)+1,0)/(10^6))*(INDEX(Reference!$P$5:$V$30,MATCH('기준연도 활동자료 입력'!$F11,Reference!$B$5:$B$30,0),MATCH('종합 정보'!$B$3,Reference!$P$4:$V$4,0))/(10^3)))</f>
        <v/>
      </c>
      <c r="BG11" s="377" t="str">
        <f>IF(T11="","",
ROUND(T11,3)*(VLOOKUP($F11,Reference!$B$5:$G$31,COLUMN(Reference!$G$2)-COLUMN(Reference!$B$2)+1,0)/(10^6))*(INDEX(Reference!$P$5:$V$30,MATCH('기준연도 활동자료 입력'!$F11,Reference!$B$5:$B$30,0),MATCH('종합 정보'!$B$3,Reference!$P$4:$V$4,0))/(10^3)))</f>
        <v/>
      </c>
      <c r="BH11" s="364">
        <f t="shared" si="3"/>
        <v>0</v>
      </c>
    </row>
    <row r="12" spans="2:60" ht="17.149999999999999" customHeight="1">
      <c r="B12" s="503"/>
      <c r="C12" s="482"/>
      <c r="D12" s="512"/>
      <c r="E12" s="229"/>
      <c r="F12" s="230"/>
      <c r="G12" s="231"/>
      <c r="H12" s="302" t="str">
        <f>IF($F12="","",
VLOOKUP($F12,Reference!$B$5:$C$30,2,0))</f>
        <v/>
      </c>
      <c r="I12" s="313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5"/>
      <c r="U12" s="358">
        <f t="shared" si="0"/>
        <v>0</v>
      </c>
      <c r="V12" s="363" t="str">
        <f>IF(I12="","",
ROUND(I12,3)
*(VLOOKUP($F12,Reference!$B$5:$G$31,COLUMN(Reference!$G$2)-COLUMN(Reference!$B$2)+1,0)/(10^6))*(VLOOKUP('기준연도 활동자료 입력'!$F12,Reference!$B$5:$H$30,COLUMN(Reference!$H$2)-COLUMN(Reference!$B$2)+1,0)/(10^3)))</f>
        <v/>
      </c>
      <c r="W12" s="376" t="str">
        <f>IF(J12="","",
ROUND(J12,3)
*(VLOOKUP($F12,Reference!$B$5:$G$31,COLUMN(Reference!$G$2)-COLUMN(Reference!$B$2)+1,0)/(10^6))*(VLOOKUP('기준연도 활동자료 입력'!$F12,Reference!$B$5:$H$30,COLUMN(Reference!$H$2)-COLUMN(Reference!$B$2)+1,0)/(10^3)))</f>
        <v/>
      </c>
      <c r="X12" s="376" t="str">
        <f>IF(K12="","",
ROUND(K12,3)
*(VLOOKUP($F12,Reference!$B$5:$G$31,COLUMN(Reference!$G$2)-COLUMN(Reference!$B$2)+1,0)/(10^6))*(VLOOKUP('기준연도 활동자료 입력'!$F12,Reference!$B$5:$H$30,COLUMN(Reference!$H$2)-COLUMN(Reference!$B$2)+1,0)/(10^3)))</f>
        <v/>
      </c>
      <c r="Y12" s="376" t="str">
        <f>IF(L12="","",
ROUND(L12,3)
*(VLOOKUP($F12,Reference!$B$5:$G$31,COLUMN(Reference!$G$2)-COLUMN(Reference!$B$2)+1,0)/(10^6))*(VLOOKUP('기준연도 활동자료 입력'!$F12,Reference!$B$5:$H$30,COLUMN(Reference!$H$2)-COLUMN(Reference!$B$2)+1,0)/(10^3)))</f>
        <v/>
      </c>
      <c r="Z12" s="376" t="str">
        <f>IF(M12="","",
ROUND(M12,3)
*(VLOOKUP($F12,Reference!$B$5:$G$31,COLUMN(Reference!$G$2)-COLUMN(Reference!$B$2)+1,0)/(10^6))*(VLOOKUP('기준연도 활동자료 입력'!$F12,Reference!$B$5:$H$30,COLUMN(Reference!$H$2)-COLUMN(Reference!$B$2)+1,0)/(10^3)))</f>
        <v/>
      </c>
      <c r="AA12" s="376" t="str">
        <f>IF(N12="","",
ROUND(N12,3)
*(VLOOKUP($F12,Reference!$B$5:$G$31,COLUMN(Reference!$G$2)-COLUMN(Reference!$B$2)+1,0)/(10^6))*(VLOOKUP('기준연도 활동자료 입력'!$F12,Reference!$B$5:$H$30,COLUMN(Reference!$H$2)-COLUMN(Reference!$B$2)+1,0)/(10^3)))</f>
        <v/>
      </c>
      <c r="AB12" s="376" t="str">
        <f>IF(O12="","",
ROUND(O12,3)
*(VLOOKUP($F12,Reference!$B$5:$G$31,COLUMN(Reference!$G$2)-COLUMN(Reference!$B$2)+1,0)/(10^6))*(VLOOKUP('기준연도 활동자료 입력'!$F12,Reference!$B$5:$H$30,COLUMN(Reference!$H$2)-COLUMN(Reference!$B$2)+1,0)/(10^3)))</f>
        <v/>
      </c>
      <c r="AC12" s="376" t="str">
        <f>IF(P12="","",
ROUND(P12,3)
*(VLOOKUP($F12,Reference!$B$5:$G$31,COLUMN(Reference!$G$2)-COLUMN(Reference!$B$2)+1,0)/(10^6))*(VLOOKUP('기준연도 활동자료 입력'!$F12,Reference!$B$5:$H$30,COLUMN(Reference!$H$2)-COLUMN(Reference!$B$2)+1,0)/(10^3)))</f>
        <v/>
      </c>
      <c r="AD12" s="376" t="str">
        <f>IF(Q12="","",
ROUND(Q12,3)
*(VLOOKUP($F12,Reference!$B$5:$G$31,COLUMN(Reference!$G$2)-COLUMN(Reference!$B$2)+1,0)/(10^6))*(VLOOKUP('기준연도 활동자료 입력'!$F12,Reference!$B$5:$H$30,COLUMN(Reference!$H$2)-COLUMN(Reference!$B$2)+1,0)/(10^3)))</f>
        <v/>
      </c>
      <c r="AE12" s="376" t="str">
        <f>IF(R12="","",
ROUND(R12,3)
*(VLOOKUP($F12,Reference!$B$5:$G$31,COLUMN(Reference!$G$2)-COLUMN(Reference!$B$2)+1,0)/(10^6))*(VLOOKUP('기준연도 활동자료 입력'!$F12,Reference!$B$5:$H$30,COLUMN(Reference!$H$2)-COLUMN(Reference!$B$2)+1,0)/(10^3)))</f>
        <v/>
      </c>
      <c r="AF12" s="376" t="str">
        <f>IF(S12="","",
ROUND(S12,3)
*(VLOOKUP($F12,Reference!$B$5:$G$31,COLUMN(Reference!$G$2)-COLUMN(Reference!$B$2)+1,0)/(10^6))*(VLOOKUP('기준연도 활동자료 입력'!$F12,Reference!$B$5:$H$30,COLUMN(Reference!$H$2)-COLUMN(Reference!$B$2)+1,0)/(10^3)))</f>
        <v/>
      </c>
      <c r="AG12" s="377" t="str">
        <f>IF(T12="","",
ROUND(T12,3)
*(VLOOKUP($F12,Reference!$B$5:$G$31,COLUMN(Reference!$G$2)-COLUMN(Reference!$B$2)+1,0)/(10^6))*(VLOOKUP('기준연도 활동자료 입력'!$F12,Reference!$B$5:$H$30,COLUMN(Reference!$H$2)-COLUMN(Reference!$B$2)+1,0)/(10^3)))</f>
        <v/>
      </c>
      <c r="AH12" s="364">
        <f t="shared" si="1"/>
        <v>0</v>
      </c>
      <c r="AI12" s="363" t="str">
        <f>IF(I12="","",
ROUND(I12,3)*(VLOOKUP($F12,Reference!$B$5:$G$31,COLUMN(Reference!$G$2)-COLUMN(Reference!$B$2)+1,0)/(10^6))*(INDEX(Reference!$I$5:$O$30,MATCH('기준연도 활동자료 입력'!$F12,Reference!$B$5:$B$30,0),MATCH('종합 정보'!$B$3,Reference!$I$4:$O$4,0))/(10^3)))</f>
        <v/>
      </c>
      <c r="AJ12" s="376" t="str">
        <f>IF(J12="","",
ROUND(J12,3)*(VLOOKUP($F12,Reference!$B$5:$G$31,COLUMN(Reference!$G$2)-COLUMN(Reference!$B$2)+1,0)/(10^6))*(INDEX(Reference!$I$5:$O$30,MATCH('기준연도 활동자료 입력'!$F12,Reference!$B$5:$B$30,0),MATCH('종합 정보'!$B$3,Reference!$I$4:$O$4,0))/(10^3)))</f>
        <v/>
      </c>
      <c r="AK12" s="376" t="str">
        <f>IF(K12="","",
ROUND(K12,3)*(VLOOKUP($F12,Reference!$B$5:$G$31,COLUMN(Reference!$G$2)-COLUMN(Reference!$B$2)+1,0)/(10^6))*(INDEX(Reference!$I$5:$O$30,MATCH('기준연도 활동자료 입력'!$F12,Reference!$B$5:$B$30,0),MATCH('종합 정보'!$B$3,Reference!$I$4:$O$4,0))/(10^3)))</f>
        <v/>
      </c>
      <c r="AL12" s="376" t="str">
        <f>IF(L12="","",
ROUND(L12,3)*(VLOOKUP($F12,Reference!$B$5:$G$31,COLUMN(Reference!$G$2)-COLUMN(Reference!$B$2)+1,0)/(10^6))*(INDEX(Reference!$I$5:$O$30,MATCH('기준연도 활동자료 입력'!$F12,Reference!$B$5:$B$30,0),MATCH('종합 정보'!$B$3,Reference!$I$4:$O$4,0))/(10^3)))</f>
        <v/>
      </c>
      <c r="AM12" s="376" t="str">
        <f>IF(M12="","",
ROUND(M12,3)*(VLOOKUP($F12,Reference!$B$5:$G$31,COLUMN(Reference!$G$2)-COLUMN(Reference!$B$2)+1,0)/(10^6))*(INDEX(Reference!$I$5:$O$30,MATCH('기준연도 활동자료 입력'!$F12,Reference!$B$5:$B$30,0),MATCH('종합 정보'!$B$3,Reference!$I$4:$O$4,0))/(10^3)))</f>
        <v/>
      </c>
      <c r="AN12" s="376" t="str">
        <f>IF(N12="","",
ROUND(N12,3)*(VLOOKUP($F12,Reference!$B$5:$G$31,COLUMN(Reference!$G$2)-COLUMN(Reference!$B$2)+1,0)/(10^6))*(INDEX(Reference!$I$5:$O$30,MATCH('기준연도 활동자료 입력'!$F12,Reference!$B$5:$B$30,0),MATCH('종합 정보'!$B$3,Reference!$I$4:$O$4,0))/(10^3)))</f>
        <v/>
      </c>
      <c r="AO12" s="376" t="str">
        <f>IF(O12="","",
ROUND(O12,3)*(VLOOKUP($F12,Reference!$B$5:$G$31,COLUMN(Reference!$G$2)-COLUMN(Reference!$B$2)+1,0)/(10^6))*(INDEX(Reference!$I$5:$O$30,MATCH('기준연도 활동자료 입력'!$F12,Reference!$B$5:$B$30,0),MATCH('종합 정보'!$B$3,Reference!$I$4:$O$4,0))/(10^3)))</f>
        <v/>
      </c>
      <c r="AP12" s="376" t="str">
        <f>IF(P12="","",
ROUND(P12,3)*(VLOOKUP($F12,Reference!$B$5:$G$31,COLUMN(Reference!$G$2)-COLUMN(Reference!$B$2)+1,0)/(10^6))*(INDEX(Reference!$I$5:$O$30,MATCH('기준연도 활동자료 입력'!$F12,Reference!$B$5:$B$30,0),MATCH('종합 정보'!$B$3,Reference!$I$4:$O$4,0))/(10^3)))</f>
        <v/>
      </c>
      <c r="AQ12" s="376" t="str">
        <f>IF(Q12="","",
ROUND(Q12,3)*(VLOOKUP($F12,Reference!$B$5:$G$31,COLUMN(Reference!$G$2)-COLUMN(Reference!$B$2)+1,0)/(10^6))*(INDEX(Reference!$I$5:$O$30,MATCH('기준연도 활동자료 입력'!$F12,Reference!$B$5:$B$30,0),MATCH('종합 정보'!$B$3,Reference!$I$4:$O$4,0))/(10^3)))</f>
        <v/>
      </c>
      <c r="AR12" s="376" t="str">
        <f>IF(R12="","",
ROUND(R12,3)*(VLOOKUP($F12,Reference!$B$5:$G$31,COLUMN(Reference!$G$2)-COLUMN(Reference!$B$2)+1,0)/(10^6))*(INDEX(Reference!$I$5:$O$30,MATCH('기준연도 활동자료 입력'!$F12,Reference!$B$5:$B$30,0),MATCH('종합 정보'!$B$3,Reference!$I$4:$O$4,0))/(10^3)))</f>
        <v/>
      </c>
      <c r="AS12" s="376" t="str">
        <f>IF(S12="","",
ROUND(S12,3)*(VLOOKUP($F12,Reference!$B$5:$G$31,COLUMN(Reference!$G$2)-COLUMN(Reference!$B$2)+1,0)/(10^6))*(INDEX(Reference!$I$5:$O$30,MATCH('기준연도 활동자료 입력'!$F12,Reference!$B$5:$B$30,0),MATCH('종합 정보'!$B$3,Reference!$I$4:$O$4,0))/(10^3)))</f>
        <v/>
      </c>
      <c r="AT12" s="377" t="str">
        <f>IF(T12="","",
ROUND(T12,3)*(VLOOKUP($F12,Reference!$B$5:$G$31,COLUMN(Reference!$G$2)-COLUMN(Reference!$B$2)+1,0)/(10^6))*(INDEX(Reference!$I$5:$O$30,MATCH('기준연도 활동자료 입력'!$F12,Reference!$B$5:$B$30,0),MATCH('종합 정보'!$B$3,Reference!$I$4:$O$4,0))/(10^3)))</f>
        <v/>
      </c>
      <c r="AU12" s="364">
        <f t="shared" si="2"/>
        <v>0</v>
      </c>
      <c r="AV12" s="363" t="str">
        <f>IF(I12="","",
ROUND(I12,3)*(VLOOKUP($F12,Reference!$B$5:$G$31,COLUMN(Reference!$G$2)-COLUMN(Reference!$B$2)+1,0)/(10^6))*(INDEX(Reference!$P$5:$V$30,MATCH('기준연도 활동자료 입력'!$F12,Reference!$B$5:$B$30,0),MATCH('종합 정보'!$B$3,Reference!$P$4:$V$4,0))/(10^3)))</f>
        <v/>
      </c>
      <c r="AW12" s="376" t="str">
        <f>IF(J12="","",
ROUND(J12,3)*(VLOOKUP($F12,Reference!$B$5:$G$31,COLUMN(Reference!$G$2)-COLUMN(Reference!$B$2)+1,0)/(10^6))*(INDEX(Reference!$P$5:$V$30,MATCH('기준연도 활동자료 입력'!$F12,Reference!$B$5:$B$30,0),MATCH('종합 정보'!$B$3,Reference!$P$4:$V$4,0))/(10^3)))</f>
        <v/>
      </c>
      <c r="AX12" s="376" t="str">
        <f>IF(K12="","",
ROUND(K12,3)*(VLOOKUP($F12,Reference!$B$5:$G$31,COLUMN(Reference!$G$2)-COLUMN(Reference!$B$2)+1,0)/(10^6))*(INDEX(Reference!$P$5:$V$30,MATCH('기준연도 활동자료 입력'!$F12,Reference!$B$5:$B$30,0),MATCH('종합 정보'!$B$3,Reference!$P$4:$V$4,0))/(10^3)))</f>
        <v/>
      </c>
      <c r="AY12" s="376" t="str">
        <f>IF(L12="","",
ROUND(L12,3)*(VLOOKUP($F12,Reference!$B$5:$G$31,COLUMN(Reference!$G$2)-COLUMN(Reference!$B$2)+1,0)/(10^6))*(INDEX(Reference!$P$5:$V$30,MATCH('기준연도 활동자료 입력'!$F12,Reference!$B$5:$B$30,0),MATCH('종합 정보'!$B$3,Reference!$P$4:$V$4,0))/(10^3)))</f>
        <v/>
      </c>
      <c r="AZ12" s="376" t="str">
        <f>IF(M12="","",
ROUND(M12,3)*(VLOOKUP($F12,Reference!$B$5:$G$31,COLUMN(Reference!$G$2)-COLUMN(Reference!$B$2)+1,0)/(10^6))*(INDEX(Reference!$P$5:$V$30,MATCH('기준연도 활동자료 입력'!$F12,Reference!$B$5:$B$30,0),MATCH('종합 정보'!$B$3,Reference!$P$4:$V$4,0))/(10^3)))</f>
        <v/>
      </c>
      <c r="BA12" s="376" t="str">
        <f>IF(N12="","",
ROUND(N12,3)*(VLOOKUP($F12,Reference!$B$5:$G$31,COLUMN(Reference!$G$2)-COLUMN(Reference!$B$2)+1,0)/(10^6))*(INDEX(Reference!$P$5:$V$30,MATCH('기준연도 활동자료 입력'!$F12,Reference!$B$5:$B$30,0),MATCH('종합 정보'!$B$3,Reference!$P$4:$V$4,0))/(10^3)))</f>
        <v/>
      </c>
      <c r="BB12" s="376" t="str">
        <f>IF(O12="","",
ROUND(O12,3)*(VLOOKUP($F12,Reference!$B$5:$G$31,COLUMN(Reference!$G$2)-COLUMN(Reference!$B$2)+1,0)/(10^6))*(INDEX(Reference!$P$5:$V$30,MATCH('기준연도 활동자료 입력'!$F12,Reference!$B$5:$B$30,0),MATCH('종합 정보'!$B$3,Reference!$P$4:$V$4,0))/(10^3)))</f>
        <v/>
      </c>
      <c r="BC12" s="376" t="str">
        <f>IF(P12="","",
ROUND(P12,3)*(VLOOKUP($F12,Reference!$B$5:$G$31,COLUMN(Reference!$G$2)-COLUMN(Reference!$B$2)+1,0)/(10^6))*(INDEX(Reference!$P$5:$V$30,MATCH('기준연도 활동자료 입력'!$F12,Reference!$B$5:$B$30,0),MATCH('종합 정보'!$B$3,Reference!$P$4:$V$4,0))/(10^3)))</f>
        <v/>
      </c>
      <c r="BD12" s="376" t="str">
        <f>IF(Q12="","",
ROUND(Q12,3)*(VLOOKUP($F12,Reference!$B$5:$G$31,COLUMN(Reference!$G$2)-COLUMN(Reference!$B$2)+1,0)/(10^6))*(INDEX(Reference!$P$5:$V$30,MATCH('기준연도 활동자료 입력'!$F12,Reference!$B$5:$B$30,0),MATCH('종합 정보'!$B$3,Reference!$P$4:$V$4,0))/(10^3)))</f>
        <v/>
      </c>
      <c r="BE12" s="376" t="str">
        <f>IF(R12="","",
ROUND(R12,3)*(VLOOKUP($F12,Reference!$B$5:$G$31,COLUMN(Reference!$G$2)-COLUMN(Reference!$B$2)+1,0)/(10^6))*(INDEX(Reference!$P$5:$V$30,MATCH('기준연도 활동자료 입력'!$F12,Reference!$B$5:$B$30,0),MATCH('종합 정보'!$B$3,Reference!$P$4:$V$4,0))/(10^3)))</f>
        <v/>
      </c>
      <c r="BF12" s="376" t="str">
        <f>IF(S12="","",
ROUND(S12,3)*(VLOOKUP($F12,Reference!$B$5:$G$31,COLUMN(Reference!$G$2)-COLUMN(Reference!$B$2)+1,0)/(10^6))*(INDEX(Reference!$P$5:$V$30,MATCH('기준연도 활동자료 입력'!$F12,Reference!$B$5:$B$30,0),MATCH('종합 정보'!$B$3,Reference!$P$4:$V$4,0))/(10^3)))</f>
        <v/>
      </c>
      <c r="BG12" s="377" t="str">
        <f>IF(T12="","",
ROUND(T12,3)*(VLOOKUP($F12,Reference!$B$5:$G$31,COLUMN(Reference!$G$2)-COLUMN(Reference!$B$2)+1,0)/(10^6))*(INDEX(Reference!$P$5:$V$30,MATCH('기준연도 활동자료 입력'!$F12,Reference!$B$5:$B$30,0),MATCH('종합 정보'!$B$3,Reference!$P$4:$V$4,0))/(10^3)))</f>
        <v/>
      </c>
      <c r="BH12" s="364">
        <f t="shared" si="3"/>
        <v>0</v>
      </c>
    </row>
    <row r="13" spans="2:60" ht="17.149999999999999" customHeight="1">
      <c r="B13" s="503"/>
      <c r="C13" s="482"/>
      <c r="D13" s="512"/>
      <c r="E13" s="229"/>
      <c r="F13" s="230"/>
      <c r="G13" s="231"/>
      <c r="H13" s="302" t="str">
        <f>IF($F13="","",
VLOOKUP($F13,Reference!$B$5:$C$30,2,0))</f>
        <v/>
      </c>
      <c r="I13" s="313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5"/>
      <c r="U13" s="358">
        <f t="shared" si="0"/>
        <v>0</v>
      </c>
      <c r="V13" s="363" t="str">
        <f>IF(I13="","",
ROUND(I13,3)
*(VLOOKUP($F13,Reference!$B$5:$G$31,COLUMN(Reference!$G$2)-COLUMN(Reference!$B$2)+1,0)/(10^6))*(VLOOKUP('기준연도 활동자료 입력'!$F13,Reference!$B$5:$H$30,COLUMN(Reference!$H$2)-COLUMN(Reference!$B$2)+1,0)/(10^3)))</f>
        <v/>
      </c>
      <c r="W13" s="376" t="str">
        <f>IF(J13="","",
ROUND(J13,3)
*(VLOOKUP($F13,Reference!$B$5:$G$31,COLUMN(Reference!$G$2)-COLUMN(Reference!$B$2)+1,0)/(10^6))*(VLOOKUP('기준연도 활동자료 입력'!$F13,Reference!$B$5:$H$30,COLUMN(Reference!$H$2)-COLUMN(Reference!$B$2)+1,0)/(10^3)))</f>
        <v/>
      </c>
      <c r="X13" s="376" t="str">
        <f>IF(K13="","",
ROUND(K13,3)
*(VLOOKUP($F13,Reference!$B$5:$G$31,COLUMN(Reference!$G$2)-COLUMN(Reference!$B$2)+1,0)/(10^6))*(VLOOKUP('기준연도 활동자료 입력'!$F13,Reference!$B$5:$H$30,COLUMN(Reference!$H$2)-COLUMN(Reference!$B$2)+1,0)/(10^3)))</f>
        <v/>
      </c>
      <c r="Y13" s="376" t="str">
        <f>IF(L13="","",
ROUND(L13,3)
*(VLOOKUP($F13,Reference!$B$5:$G$31,COLUMN(Reference!$G$2)-COLUMN(Reference!$B$2)+1,0)/(10^6))*(VLOOKUP('기준연도 활동자료 입력'!$F13,Reference!$B$5:$H$30,COLUMN(Reference!$H$2)-COLUMN(Reference!$B$2)+1,0)/(10^3)))</f>
        <v/>
      </c>
      <c r="Z13" s="376" t="str">
        <f>IF(M13="","",
ROUND(M13,3)
*(VLOOKUP($F13,Reference!$B$5:$G$31,COLUMN(Reference!$G$2)-COLUMN(Reference!$B$2)+1,0)/(10^6))*(VLOOKUP('기준연도 활동자료 입력'!$F13,Reference!$B$5:$H$30,COLUMN(Reference!$H$2)-COLUMN(Reference!$B$2)+1,0)/(10^3)))</f>
        <v/>
      </c>
      <c r="AA13" s="376" t="str">
        <f>IF(N13="","",
ROUND(N13,3)
*(VLOOKUP($F13,Reference!$B$5:$G$31,COLUMN(Reference!$G$2)-COLUMN(Reference!$B$2)+1,0)/(10^6))*(VLOOKUP('기준연도 활동자료 입력'!$F13,Reference!$B$5:$H$30,COLUMN(Reference!$H$2)-COLUMN(Reference!$B$2)+1,0)/(10^3)))</f>
        <v/>
      </c>
      <c r="AB13" s="376" t="str">
        <f>IF(O13="","",
ROUND(O13,3)
*(VLOOKUP($F13,Reference!$B$5:$G$31,COLUMN(Reference!$G$2)-COLUMN(Reference!$B$2)+1,0)/(10^6))*(VLOOKUP('기준연도 활동자료 입력'!$F13,Reference!$B$5:$H$30,COLUMN(Reference!$H$2)-COLUMN(Reference!$B$2)+1,0)/(10^3)))</f>
        <v/>
      </c>
      <c r="AC13" s="376" t="str">
        <f>IF(P13="","",
ROUND(P13,3)
*(VLOOKUP($F13,Reference!$B$5:$G$31,COLUMN(Reference!$G$2)-COLUMN(Reference!$B$2)+1,0)/(10^6))*(VLOOKUP('기준연도 활동자료 입력'!$F13,Reference!$B$5:$H$30,COLUMN(Reference!$H$2)-COLUMN(Reference!$B$2)+1,0)/(10^3)))</f>
        <v/>
      </c>
      <c r="AD13" s="376" t="str">
        <f>IF(Q13="","",
ROUND(Q13,3)
*(VLOOKUP($F13,Reference!$B$5:$G$31,COLUMN(Reference!$G$2)-COLUMN(Reference!$B$2)+1,0)/(10^6))*(VLOOKUP('기준연도 활동자료 입력'!$F13,Reference!$B$5:$H$30,COLUMN(Reference!$H$2)-COLUMN(Reference!$B$2)+1,0)/(10^3)))</f>
        <v/>
      </c>
      <c r="AE13" s="376" t="str">
        <f>IF(R13="","",
ROUND(R13,3)
*(VLOOKUP($F13,Reference!$B$5:$G$31,COLUMN(Reference!$G$2)-COLUMN(Reference!$B$2)+1,0)/(10^6))*(VLOOKUP('기준연도 활동자료 입력'!$F13,Reference!$B$5:$H$30,COLUMN(Reference!$H$2)-COLUMN(Reference!$B$2)+1,0)/(10^3)))</f>
        <v/>
      </c>
      <c r="AF13" s="376" t="str">
        <f>IF(S13="","",
ROUND(S13,3)
*(VLOOKUP($F13,Reference!$B$5:$G$31,COLUMN(Reference!$G$2)-COLUMN(Reference!$B$2)+1,0)/(10^6))*(VLOOKUP('기준연도 활동자료 입력'!$F13,Reference!$B$5:$H$30,COLUMN(Reference!$H$2)-COLUMN(Reference!$B$2)+1,0)/(10^3)))</f>
        <v/>
      </c>
      <c r="AG13" s="377" t="str">
        <f>IF(T13="","",
ROUND(T13,3)
*(VLOOKUP($F13,Reference!$B$5:$G$31,COLUMN(Reference!$G$2)-COLUMN(Reference!$B$2)+1,0)/(10^6))*(VLOOKUP('기준연도 활동자료 입력'!$F13,Reference!$B$5:$H$30,COLUMN(Reference!$H$2)-COLUMN(Reference!$B$2)+1,0)/(10^3)))</f>
        <v/>
      </c>
      <c r="AH13" s="364">
        <f t="shared" si="1"/>
        <v>0</v>
      </c>
      <c r="AI13" s="363" t="str">
        <f>IF(I13="","",
ROUND(I13,3)*(VLOOKUP($F13,Reference!$B$5:$G$31,COLUMN(Reference!$G$2)-COLUMN(Reference!$B$2)+1,0)/(10^6))*(INDEX(Reference!$I$5:$O$30,MATCH('기준연도 활동자료 입력'!$F13,Reference!$B$5:$B$30,0),MATCH('종합 정보'!$B$3,Reference!$I$4:$O$4,0))/(10^3)))</f>
        <v/>
      </c>
      <c r="AJ13" s="376" t="str">
        <f>IF(J13="","",
ROUND(J13,3)*(VLOOKUP($F13,Reference!$B$5:$G$31,COLUMN(Reference!$G$2)-COLUMN(Reference!$B$2)+1,0)/(10^6))*(INDEX(Reference!$I$5:$O$30,MATCH('기준연도 활동자료 입력'!$F13,Reference!$B$5:$B$30,0),MATCH('종합 정보'!$B$3,Reference!$I$4:$O$4,0))/(10^3)))</f>
        <v/>
      </c>
      <c r="AK13" s="376" t="str">
        <f>IF(K13="","",
ROUND(K13,3)*(VLOOKUP($F13,Reference!$B$5:$G$31,COLUMN(Reference!$G$2)-COLUMN(Reference!$B$2)+1,0)/(10^6))*(INDEX(Reference!$I$5:$O$30,MATCH('기준연도 활동자료 입력'!$F13,Reference!$B$5:$B$30,0),MATCH('종합 정보'!$B$3,Reference!$I$4:$O$4,0))/(10^3)))</f>
        <v/>
      </c>
      <c r="AL13" s="376" t="str">
        <f>IF(L13="","",
ROUND(L13,3)*(VLOOKUP($F13,Reference!$B$5:$G$31,COLUMN(Reference!$G$2)-COLUMN(Reference!$B$2)+1,0)/(10^6))*(INDEX(Reference!$I$5:$O$30,MATCH('기준연도 활동자료 입력'!$F13,Reference!$B$5:$B$30,0),MATCH('종합 정보'!$B$3,Reference!$I$4:$O$4,0))/(10^3)))</f>
        <v/>
      </c>
      <c r="AM13" s="376" t="str">
        <f>IF(M13="","",
ROUND(M13,3)*(VLOOKUP($F13,Reference!$B$5:$G$31,COLUMN(Reference!$G$2)-COLUMN(Reference!$B$2)+1,0)/(10^6))*(INDEX(Reference!$I$5:$O$30,MATCH('기준연도 활동자료 입력'!$F13,Reference!$B$5:$B$30,0),MATCH('종합 정보'!$B$3,Reference!$I$4:$O$4,0))/(10^3)))</f>
        <v/>
      </c>
      <c r="AN13" s="376" t="str">
        <f>IF(N13="","",
ROUND(N13,3)*(VLOOKUP($F13,Reference!$B$5:$G$31,COLUMN(Reference!$G$2)-COLUMN(Reference!$B$2)+1,0)/(10^6))*(INDEX(Reference!$I$5:$O$30,MATCH('기준연도 활동자료 입력'!$F13,Reference!$B$5:$B$30,0),MATCH('종합 정보'!$B$3,Reference!$I$4:$O$4,0))/(10^3)))</f>
        <v/>
      </c>
      <c r="AO13" s="376" t="str">
        <f>IF(O13="","",
ROUND(O13,3)*(VLOOKUP($F13,Reference!$B$5:$G$31,COLUMN(Reference!$G$2)-COLUMN(Reference!$B$2)+1,0)/(10^6))*(INDEX(Reference!$I$5:$O$30,MATCH('기준연도 활동자료 입력'!$F13,Reference!$B$5:$B$30,0),MATCH('종합 정보'!$B$3,Reference!$I$4:$O$4,0))/(10^3)))</f>
        <v/>
      </c>
      <c r="AP13" s="376" t="str">
        <f>IF(P13="","",
ROUND(P13,3)*(VLOOKUP($F13,Reference!$B$5:$G$31,COLUMN(Reference!$G$2)-COLUMN(Reference!$B$2)+1,0)/(10^6))*(INDEX(Reference!$I$5:$O$30,MATCH('기준연도 활동자료 입력'!$F13,Reference!$B$5:$B$30,0),MATCH('종합 정보'!$B$3,Reference!$I$4:$O$4,0))/(10^3)))</f>
        <v/>
      </c>
      <c r="AQ13" s="376" t="str">
        <f>IF(Q13="","",
ROUND(Q13,3)*(VLOOKUP($F13,Reference!$B$5:$G$31,COLUMN(Reference!$G$2)-COLUMN(Reference!$B$2)+1,0)/(10^6))*(INDEX(Reference!$I$5:$O$30,MATCH('기준연도 활동자료 입력'!$F13,Reference!$B$5:$B$30,0),MATCH('종합 정보'!$B$3,Reference!$I$4:$O$4,0))/(10^3)))</f>
        <v/>
      </c>
      <c r="AR13" s="376" t="str">
        <f>IF(R13="","",
ROUND(R13,3)*(VLOOKUP($F13,Reference!$B$5:$G$31,COLUMN(Reference!$G$2)-COLUMN(Reference!$B$2)+1,0)/(10^6))*(INDEX(Reference!$I$5:$O$30,MATCH('기준연도 활동자료 입력'!$F13,Reference!$B$5:$B$30,0),MATCH('종합 정보'!$B$3,Reference!$I$4:$O$4,0))/(10^3)))</f>
        <v/>
      </c>
      <c r="AS13" s="376" t="str">
        <f>IF(S13="","",
ROUND(S13,3)*(VLOOKUP($F13,Reference!$B$5:$G$31,COLUMN(Reference!$G$2)-COLUMN(Reference!$B$2)+1,0)/(10^6))*(INDEX(Reference!$I$5:$O$30,MATCH('기준연도 활동자료 입력'!$F13,Reference!$B$5:$B$30,0),MATCH('종합 정보'!$B$3,Reference!$I$4:$O$4,0))/(10^3)))</f>
        <v/>
      </c>
      <c r="AT13" s="377" t="str">
        <f>IF(T13="","",
ROUND(T13,3)*(VLOOKUP($F13,Reference!$B$5:$G$31,COLUMN(Reference!$G$2)-COLUMN(Reference!$B$2)+1,0)/(10^6))*(INDEX(Reference!$I$5:$O$30,MATCH('기준연도 활동자료 입력'!$F13,Reference!$B$5:$B$30,0),MATCH('종합 정보'!$B$3,Reference!$I$4:$O$4,0))/(10^3)))</f>
        <v/>
      </c>
      <c r="AU13" s="364">
        <f t="shared" si="2"/>
        <v>0</v>
      </c>
      <c r="AV13" s="363" t="str">
        <f>IF(I13="","",
ROUND(I13,3)*(VLOOKUP($F13,Reference!$B$5:$G$31,COLUMN(Reference!$G$2)-COLUMN(Reference!$B$2)+1,0)/(10^6))*(INDEX(Reference!$P$5:$V$30,MATCH('기준연도 활동자료 입력'!$F13,Reference!$B$5:$B$30,0),MATCH('종합 정보'!$B$3,Reference!$P$4:$V$4,0))/(10^3)))</f>
        <v/>
      </c>
      <c r="AW13" s="376" t="str">
        <f>IF(J13="","",
ROUND(J13,3)*(VLOOKUP($F13,Reference!$B$5:$G$31,COLUMN(Reference!$G$2)-COLUMN(Reference!$B$2)+1,0)/(10^6))*(INDEX(Reference!$P$5:$V$30,MATCH('기준연도 활동자료 입력'!$F13,Reference!$B$5:$B$30,0),MATCH('종합 정보'!$B$3,Reference!$P$4:$V$4,0))/(10^3)))</f>
        <v/>
      </c>
      <c r="AX13" s="376" t="str">
        <f>IF(K13="","",
ROUND(K13,3)*(VLOOKUP($F13,Reference!$B$5:$G$31,COLUMN(Reference!$G$2)-COLUMN(Reference!$B$2)+1,0)/(10^6))*(INDEX(Reference!$P$5:$V$30,MATCH('기준연도 활동자료 입력'!$F13,Reference!$B$5:$B$30,0),MATCH('종합 정보'!$B$3,Reference!$P$4:$V$4,0))/(10^3)))</f>
        <v/>
      </c>
      <c r="AY13" s="376" t="str">
        <f>IF(L13="","",
ROUND(L13,3)*(VLOOKUP($F13,Reference!$B$5:$G$31,COLUMN(Reference!$G$2)-COLUMN(Reference!$B$2)+1,0)/(10^6))*(INDEX(Reference!$P$5:$V$30,MATCH('기준연도 활동자료 입력'!$F13,Reference!$B$5:$B$30,0),MATCH('종합 정보'!$B$3,Reference!$P$4:$V$4,0))/(10^3)))</f>
        <v/>
      </c>
      <c r="AZ13" s="376" t="str">
        <f>IF(M13="","",
ROUND(M13,3)*(VLOOKUP($F13,Reference!$B$5:$G$31,COLUMN(Reference!$G$2)-COLUMN(Reference!$B$2)+1,0)/(10^6))*(INDEX(Reference!$P$5:$V$30,MATCH('기준연도 활동자료 입력'!$F13,Reference!$B$5:$B$30,0),MATCH('종합 정보'!$B$3,Reference!$P$4:$V$4,0))/(10^3)))</f>
        <v/>
      </c>
      <c r="BA13" s="376" t="str">
        <f>IF(N13="","",
ROUND(N13,3)*(VLOOKUP($F13,Reference!$B$5:$G$31,COLUMN(Reference!$G$2)-COLUMN(Reference!$B$2)+1,0)/(10^6))*(INDEX(Reference!$P$5:$V$30,MATCH('기준연도 활동자료 입력'!$F13,Reference!$B$5:$B$30,0),MATCH('종합 정보'!$B$3,Reference!$P$4:$V$4,0))/(10^3)))</f>
        <v/>
      </c>
      <c r="BB13" s="376" t="str">
        <f>IF(O13="","",
ROUND(O13,3)*(VLOOKUP($F13,Reference!$B$5:$G$31,COLUMN(Reference!$G$2)-COLUMN(Reference!$B$2)+1,0)/(10^6))*(INDEX(Reference!$P$5:$V$30,MATCH('기준연도 활동자료 입력'!$F13,Reference!$B$5:$B$30,0),MATCH('종합 정보'!$B$3,Reference!$P$4:$V$4,0))/(10^3)))</f>
        <v/>
      </c>
      <c r="BC13" s="376" t="str">
        <f>IF(P13="","",
ROUND(P13,3)*(VLOOKUP($F13,Reference!$B$5:$G$31,COLUMN(Reference!$G$2)-COLUMN(Reference!$B$2)+1,0)/(10^6))*(INDEX(Reference!$P$5:$V$30,MATCH('기준연도 활동자료 입력'!$F13,Reference!$B$5:$B$30,0),MATCH('종합 정보'!$B$3,Reference!$P$4:$V$4,0))/(10^3)))</f>
        <v/>
      </c>
      <c r="BD13" s="376" t="str">
        <f>IF(Q13="","",
ROUND(Q13,3)*(VLOOKUP($F13,Reference!$B$5:$G$31,COLUMN(Reference!$G$2)-COLUMN(Reference!$B$2)+1,0)/(10^6))*(INDEX(Reference!$P$5:$V$30,MATCH('기준연도 활동자료 입력'!$F13,Reference!$B$5:$B$30,0),MATCH('종합 정보'!$B$3,Reference!$P$4:$V$4,0))/(10^3)))</f>
        <v/>
      </c>
      <c r="BE13" s="376" t="str">
        <f>IF(R13="","",
ROUND(R13,3)*(VLOOKUP($F13,Reference!$B$5:$G$31,COLUMN(Reference!$G$2)-COLUMN(Reference!$B$2)+1,0)/(10^6))*(INDEX(Reference!$P$5:$V$30,MATCH('기준연도 활동자료 입력'!$F13,Reference!$B$5:$B$30,0),MATCH('종합 정보'!$B$3,Reference!$P$4:$V$4,0))/(10^3)))</f>
        <v/>
      </c>
      <c r="BF13" s="376" t="str">
        <f>IF(S13="","",
ROUND(S13,3)*(VLOOKUP($F13,Reference!$B$5:$G$31,COLUMN(Reference!$G$2)-COLUMN(Reference!$B$2)+1,0)/(10^6))*(INDEX(Reference!$P$5:$V$30,MATCH('기준연도 활동자료 입력'!$F13,Reference!$B$5:$B$30,0),MATCH('종합 정보'!$B$3,Reference!$P$4:$V$4,0))/(10^3)))</f>
        <v/>
      </c>
      <c r="BG13" s="377" t="str">
        <f>IF(T13="","",
ROUND(T13,3)*(VLOOKUP($F13,Reference!$B$5:$G$31,COLUMN(Reference!$G$2)-COLUMN(Reference!$B$2)+1,0)/(10^6))*(INDEX(Reference!$P$5:$V$30,MATCH('기준연도 활동자료 입력'!$F13,Reference!$B$5:$B$30,0),MATCH('종합 정보'!$B$3,Reference!$P$4:$V$4,0))/(10^3)))</f>
        <v/>
      </c>
      <c r="BH13" s="364">
        <f t="shared" si="3"/>
        <v>0</v>
      </c>
    </row>
    <row r="14" spans="2:60" ht="17.149999999999999" customHeight="1">
      <c r="B14" s="503"/>
      <c r="C14" s="482"/>
      <c r="D14" s="512"/>
      <c r="E14" s="229"/>
      <c r="F14" s="230"/>
      <c r="G14" s="231"/>
      <c r="H14" s="302" t="str">
        <f>IF($F14="","",
VLOOKUP($F14,Reference!$B$5:$C$30,2,0))</f>
        <v/>
      </c>
      <c r="I14" s="313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5"/>
      <c r="U14" s="358">
        <f t="shared" si="0"/>
        <v>0</v>
      </c>
      <c r="V14" s="363" t="str">
        <f>IF(I14="","",
ROUND(I14,3)
*(VLOOKUP($F14,Reference!$B$5:$G$31,COLUMN(Reference!$G$2)-COLUMN(Reference!$B$2)+1,0)/(10^6))*(VLOOKUP('기준연도 활동자료 입력'!$F14,Reference!$B$5:$H$30,COLUMN(Reference!$H$2)-COLUMN(Reference!$B$2)+1,0)/(10^3)))</f>
        <v/>
      </c>
      <c r="W14" s="376" t="str">
        <f>IF(J14="","",
ROUND(J14,3)
*(VLOOKUP($F14,Reference!$B$5:$G$31,COLUMN(Reference!$G$2)-COLUMN(Reference!$B$2)+1,0)/(10^6))*(VLOOKUP('기준연도 활동자료 입력'!$F14,Reference!$B$5:$H$30,COLUMN(Reference!$H$2)-COLUMN(Reference!$B$2)+1,0)/(10^3)))</f>
        <v/>
      </c>
      <c r="X14" s="376" t="str">
        <f>IF(K14="","",
ROUND(K14,3)
*(VLOOKUP($F14,Reference!$B$5:$G$31,COLUMN(Reference!$G$2)-COLUMN(Reference!$B$2)+1,0)/(10^6))*(VLOOKUP('기준연도 활동자료 입력'!$F14,Reference!$B$5:$H$30,COLUMN(Reference!$H$2)-COLUMN(Reference!$B$2)+1,0)/(10^3)))</f>
        <v/>
      </c>
      <c r="Y14" s="376" t="str">
        <f>IF(L14="","",
ROUND(L14,3)
*(VLOOKUP($F14,Reference!$B$5:$G$31,COLUMN(Reference!$G$2)-COLUMN(Reference!$B$2)+1,0)/(10^6))*(VLOOKUP('기준연도 활동자료 입력'!$F14,Reference!$B$5:$H$30,COLUMN(Reference!$H$2)-COLUMN(Reference!$B$2)+1,0)/(10^3)))</f>
        <v/>
      </c>
      <c r="Z14" s="376" t="str">
        <f>IF(M14="","",
ROUND(M14,3)
*(VLOOKUP($F14,Reference!$B$5:$G$31,COLUMN(Reference!$G$2)-COLUMN(Reference!$B$2)+1,0)/(10^6))*(VLOOKUP('기준연도 활동자료 입력'!$F14,Reference!$B$5:$H$30,COLUMN(Reference!$H$2)-COLUMN(Reference!$B$2)+1,0)/(10^3)))</f>
        <v/>
      </c>
      <c r="AA14" s="376" t="str">
        <f>IF(N14="","",
ROUND(N14,3)
*(VLOOKUP($F14,Reference!$B$5:$G$31,COLUMN(Reference!$G$2)-COLUMN(Reference!$B$2)+1,0)/(10^6))*(VLOOKUP('기준연도 활동자료 입력'!$F14,Reference!$B$5:$H$30,COLUMN(Reference!$H$2)-COLUMN(Reference!$B$2)+1,0)/(10^3)))</f>
        <v/>
      </c>
      <c r="AB14" s="376" t="str">
        <f>IF(O14="","",
ROUND(O14,3)
*(VLOOKUP($F14,Reference!$B$5:$G$31,COLUMN(Reference!$G$2)-COLUMN(Reference!$B$2)+1,0)/(10^6))*(VLOOKUP('기준연도 활동자료 입력'!$F14,Reference!$B$5:$H$30,COLUMN(Reference!$H$2)-COLUMN(Reference!$B$2)+1,0)/(10^3)))</f>
        <v/>
      </c>
      <c r="AC14" s="376" t="str">
        <f>IF(P14="","",
ROUND(P14,3)
*(VLOOKUP($F14,Reference!$B$5:$G$31,COLUMN(Reference!$G$2)-COLUMN(Reference!$B$2)+1,0)/(10^6))*(VLOOKUP('기준연도 활동자료 입력'!$F14,Reference!$B$5:$H$30,COLUMN(Reference!$H$2)-COLUMN(Reference!$B$2)+1,0)/(10^3)))</f>
        <v/>
      </c>
      <c r="AD14" s="376" t="str">
        <f>IF(Q14="","",
ROUND(Q14,3)
*(VLOOKUP($F14,Reference!$B$5:$G$31,COLUMN(Reference!$G$2)-COLUMN(Reference!$B$2)+1,0)/(10^6))*(VLOOKUP('기준연도 활동자료 입력'!$F14,Reference!$B$5:$H$30,COLUMN(Reference!$H$2)-COLUMN(Reference!$B$2)+1,0)/(10^3)))</f>
        <v/>
      </c>
      <c r="AE14" s="376" t="str">
        <f>IF(R14="","",
ROUND(R14,3)
*(VLOOKUP($F14,Reference!$B$5:$G$31,COLUMN(Reference!$G$2)-COLUMN(Reference!$B$2)+1,0)/(10^6))*(VLOOKUP('기준연도 활동자료 입력'!$F14,Reference!$B$5:$H$30,COLUMN(Reference!$H$2)-COLUMN(Reference!$B$2)+1,0)/(10^3)))</f>
        <v/>
      </c>
      <c r="AF14" s="376" t="str">
        <f>IF(S14="","",
ROUND(S14,3)
*(VLOOKUP($F14,Reference!$B$5:$G$31,COLUMN(Reference!$G$2)-COLUMN(Reference!$B$2)+1,0)/(10^6))*(VLOOKUP('기준연도 활동자료 입력'!$F14,Reference!$B$5:$H$30,COLUMN(Reference!$H$2)-COLUMN(Reference!$B$2)+1,0)/(10^3)))</f>
        <v/>
      </c>
      <c r="AG14" s="377" t="str">
        <f>IF(T14="","",
ROUND(T14,3)
*(VLOOKUP($F14,Reference!$B$5:$G$31,COLUMN(Reference!$G$2)-COLUMN(Reference!$B$2)+1,0)/(10^6))*(VLOOKUP('기준연도 활동자료 입력'!$F14,Reference!$B$5:$H$30,COLUMN(Reference!$H$2)-COLUMN(Reference!$B$2)+1,0)/(10^3)))</f>
        <v/>
      </c>
      <c r="AH14" s="364">
        <f t="shared" si="1"/>
        <v>0</v>
      </c>
      <c r="AI14" s="363" t="str">
        <f>IF(I14="","",
ROUND(I14,3)*(VLOOKUP($F14,Reference!$B$5:$G$31,COLUMN(Reference!$G$2)-COLUMN(Reference!$B$2)+1,0)/(10^6))*(INDEX(Reference!$I$5:$O$30,MATCH('기준연도 활동자료 입력'!$F14,Reference!$B$5:$B$30,0),MATCH('종합 정보'!$B$3,Reference!$I$4:$O$4,0))/(10^3)))</f>
        <v/>
      </c>
      <c r="AJ14" s="376" t="str">
        <f>IF(J14="","",
ROUND(J14,3)*(VLOOKUP($F14,Reference!$B$5:$G$31,COLUMN(Reference!$G$2)-COLUMN(Reference!$B$2)+1,0)/(10^6))*(INDEX(Reference!$I$5:$O$30,MATCH('기준연도 활동자료 입력'!$F14,Reference!$B$5:$B$30,0),MATCH('종합 정보'!$B$3,Reference!$I$4:$O$4,0))/(10^3)))</f>
        <v/>
      </c>
      <c r="AK14" s="376" t="str">
        <f>IF(K14="","",
ROUND(K14,3)*(VLOOKUP($F14,Reference!$B$5:$G$31,COLUMN(Reference!$G$2)-COLUMN(Reference!$B$2)+1,0)/(10^6))*(INDEX(Reference!$I$5:$O$30,MATCH('기준연도 활동자료 입력'!$F14,Reference!$B$5:$B$30,0),MATCH('종합 정보'!$B$3,Reference!$I$4:$O$4,0))/(10^3)))</f>
        <v/>
      </c>
      <c r="AL14" s="376" t="str">
        <f>IF(L14="","",
ROUND(L14,3)*(VLOOKUP($F14,Reference!$B$5:$G$31,COLUMN(Reference!$G$2)-COLUMN(Reference!$B$2)+1,0)/(10^6))*(INDEX(Reference!$I$5:$O$30,MATCH('기준연도 활동자료 입력'!$F14,Reference!$B$5:$B$30,0),MATCH('종합 정보'!$B$3,Reference!$I$4:$O$4,0))/(10^3)))</f>
        <v/>
      </c>
      <c r="AM14" s="376" t="str">
        <f>IF(M14="","",
ROUND(M14,3)*(VLOOKUP($F14,Reference!$B$5:$G$31,COLUMN(Reference!$G$2)-COLUMN(Reference!$B$2)+1,0)/(10^6))*(INDEX(Reference!$I$5:$O$30,MATCH('기준연도 활동자료 입력'!$F14,Reference!$B$5:$B$30,0),MATCH('종합 정보'!$B$3,Reference!$I$4:$O$4,0))/(10^3)))</f>
        <v/>
      </c>
      <c r="AN14" s="376" t="str">
        <f>IF(N14="","",
ROUND(N14,3)*(VLOOKUP($F14,Reference!$B$5:$G$31,COLUMN(Reference!$G$2)-COLUMN(Reference!$B$2)+1,0)/(10^6))*(INDEX(Reference!$I$5:$O$30,MATCH('기준연도 활동자료 입력'!$F14,Reference!$B$5:$B$30,0),MATCH('종합 정보'!$B$3,Reference!$I$4:$O$4,0))/(10^3)))</f>
        <v/>
      </c>
      <c r="AO14" s="376" t="str">
        <f>IF(O14="","",
ROUND(O14,3)*(VLOOKUP($F14,Reference!$B$5:$G$31,COLUMN(Reference!$G$2)-COLUMN(Reference!$B$2)+1,0)/(10^6))*(INDEX(Reference!$I$5:$O$30,MATCH('기준연도 활동자료 입력'!$F14,Reference!$B$5:$B$30,0),MATCH('종합 정보'!$B$3,Reference!$I$4:$O$4,0))/(10^3)))</f>
        <v/>
      </c>
      <c r="AP14" s="376" t="str">
        <f>IF(P14="","",
ROUND(P14,3)*(VLOOKUP($F14,Reference!$B$5:$G$31,COLUMN(Reference!$G$2)-COLUMN(Reference!$B$2)+1,0)/(10^6))*(INDEX(Reference!$I$5:$O$30,MATCH('기준연도 활동자료 입력'!$F14,Reference!$B$5:$B$30,0),MATCH('종합 정보'!$B$3,Reference!$I$4:$O$4,0))/(10^3)))</f>
        <v/>
      </c>
      <c r="AQ14" s="376" t="str">
        <f>IF(Q14="","",
ROUND(Q14,3)*(VLOOKUP($F14,Reference!$B$5:$G$31,COLUMN(Reference!$G$2)-COLUMN(Reference!$B$2)+1,0)/(10^6))*(INDEX(Reference!$I$5:$O$30,MATCH('기준연도 활동자료 입력'!$F14,Reference!$B$5:$B$30,0),MATCH('종합 정보'!$B$3,Reference!$I$4:$O$4,0))/(10^3)))</f>
        <v/>
      </c>
      <c r="AR14" s="376" t="str">
        <f>IF(R14="","",
ROUND(R14,3)*(VLOOKUP($F14,Reference!$B$5:$G$31,COLUMN(Reference!$G$2)-COLUMN(Reference!$B$2)+1,0)/(10^6))*(INDEX(Reference!$I$5:$O$30,MATCH('기준연도 활동자료 입력'!$F14,Reference!$B$5:$B$30,0),MATCH('종합 정보'!$B$3,Reference!$I$4:$O$4,0))/(10^3)))</f>
        <v/>
      </c>
      <c r="AS14" s="376" t="str">
        <f>IF(S14="","",
ROUND(S14,3)*(VLOOKUP($F14,Reference!$B$5:$G$31,COLUMN(Reference!$G$2)-COLUMN(Reference!$B$2)+1,0)/(10^6))*(INDEX(Reference!$I$5:$O$30,MATCH('기준연도 활동자료 입력'!$F14,Reference!$B$5:$B$30,0),MATCH('종합 정보'!$B$3,Reference!$I$4:$O$4,0))/(10^3)))</f>
        <v/>
      </c>
      <c r="AT14" s="377" t="str">
        <f>IF(T14="","",
ROUND(T14,3)*(VLOOKUP($F14,Reference!$B$5:$G$31,COLUMN(Reference!$G$2)-COLUMN(Reference!$B$2)+1,0)/(10^6))*(INDEX(Reference!$I$5:$O$30,MATCH('기준연도 활동자료 입력'!$F14,Reference!$B$5:$B$30,0),MATCH('종합 정보'!$B$3,Reference!$I$4:$O$4,0))/(10^3)))</f>
        <v/>
      </c>
      <c r="AU14" s="364">
        <f t="shared" si="2"/>
        <v>0</v>
      </c>
      <c r="AV14" s="363" t="str">
        <f>IF(I14="","",
ROUND(I14,3)*(VLOOKUP($F14,Reference!$B$5:$G$31,COLUMN(Reference!$G$2)-COLUMN(Reference!$B$2)+1,0)/(10^6))*(INDEX(Reference!$P$5:$V$30,MATCH('기준연도 활동자료 입력'!$F14,Reference!$B$5:$B$30,0),MATCH('종합 정보'!$B$3,Reference!$P$4:$V$4,0))/(10^3)))</f>
        <v/>
      </c>
      <c r="AW14" s="376" t="str">
        <f>IF(J14="","",
ROUND(J14,3)*(VLOOKUP($F14,Reference!$B$5:$G$31,COLUMN(Reference!$G$2)-COLUMN(Reference!$B$2)+1,0)/(10^6))*(INDEX(Reference!$P$5:$V$30,MATCH('기준연도 활동자료 입력'!$F14,Reference!$B$5:$B$30,0),MATCH('종합 정보'!$B$3,Reference!$P$4:$V$4,0))/(10^3)))</f>
        <v/>
      </c>
      <c r="AX14" s="376" t="str">
        <f>IF(K14="","",
ROUND(K14,3)*(VLOOKUP($F14,Reference!$B$5:$G$31,COLUMN(Reference!$G$2)-COLUMN(Reference!$B$2)+1,0)/(10^6))*(INDEX(Reference!$P$5:$V$30,MATCH('기준연도 활동자료 입력'!$F14,Reference!$B$5:$B$30,0),MATCH('종합 정보'!$B$3,Reference!$P$4:$V$4,0))/(10^3)))</f>
        <v/>
      </c>
      <c r="AY14" s="376" t="str">
        <f>IF(L14="","",
ROUND(L14,3)*(VLOOKUP($F14,Reference!$B$5:$G$31,COLUMN(Reference!$G$2)-COLUMN(Reference!$B$2)+1,0)/(10^6))*(INDEX(Reference!$P$5:$V$30,MATCH('기준연도 활동자료 입력'!$F14,Reference!$B$5:$B$30,0),MATCH('종합 정보'!$B$3,Reference!$P$4:$V$4,0))/(10^3)))</f>
        <v/>
      </c>
      <c r="AZ14" s="376" t="str">
        <f>IF(M14="","",
ROUND(M14,3)*(VLOOKUP($F14,Reference!$B$5:$G$31,COLUMN(Reference!$G$2)-COLUMN(Reference!$B$2)+1,0)/(10^6))*(INDEX(Reference!$P$5:$V$30,MATCH('기준연도 활동자료 입력'!$F14,Reference!$B$5:$B$30,0),MATCH('종합 정보'!$B$3,Reference!$P$4:$V$4,0))/(10^3)))</f>
        <v/>
      </c>
      <c r="BA14" s="376" t="str">
        <f>IF(N14="","",
ROUND(N14,3)*(VLOOKUP($F14,Reference!$B$5:$G$31,COLUMN(Reference!$G$2)-COLUMN(Reference!$B$2)+1,0)/(10^6))*(INDEX(Reference!$P$5:$V$30,MATCH('기준연도 활동자료 입력'!$F14,Reference!$B$5:$B$30,0),MATCH('종합 정보'!$B$3,Reference!$P$4:$V$4,0))/(10^3)))</f>
        <v/>
      </c>
      <c r="BB14" s="376" t="str">
        <f>IF(O14="","",
ROUND(O14,3)*(VLOOKUP($F14,Reference!$B$5:$G$31,COLUMN(Reference!$G$2)-COLUMN(Reference!$B$2)+1,0)/(10^6))*(INDEX(Reference!$P$5:$V$30,MATCH('기준연도 활동자료 입력'!$F14,Reference!$B$5:$B$30,0),MATCH('종합 정보'!$B$3,Reference!$P$4:$V$4,0))/(10^3)))</f>
        <v/>
      </c>
      <c r="BC14" s="376" t="str">
        <f>IF(P14="","",
ROUND(P14,3)*(VLOOKUP($F14,Reference!$B$5:$G$31,COLUMN(Reference!$G$2)-COLUMN(Reference!$B$2)+1,0)/(10^6))*(INDEX(Reference!$P$5:$V$30,MATCH('기준연도 활동자료 입력'!$F14,Reference!$B$5:$B$30,0),MATCH('종합 정보'!$B$3,Reference!$P$4:$V$4,0))/(10^3)))</f>
        <v/>
      </c>
      <c r="BD14" s="376" t="str">
        <f>IF(Q14="","",
ROUND(Q14,3)*(VLOOKUP($F14,Reference!$B$5:$G$31,COLUMN(Reference!$G$2)-COLUMN(Reference!$B$2)+1,0)/(10^6))*(INDEX(Reference!$P$5:$V$30,MATCH('기준연도 활동자료 입력'!$F14,Reference!$B$5:$B$30,0),MATCH('종합 정보'!$B$3,Reference!$P$4:$V$4,0))/(10^3)))</f>
        <v/>
      </c>
      <c r="BE14" s="376" t="str">
        <f>IF(R14="","",
ROUND(R14,3)*(VLOOKUP($F14,Reference!$B$5:$G$31,COLUMN(Reference!$G$2)-COLUMN(Reference!$B$2)+1,0)/(10^6))*(INDEX(Reference!$P$5:$V$30,MATCH('기준연도 활동자료 입력'!$F14,Reference!$B$5:$B$30,0),MATCH('종합 정보'!$B$3,Reference!$P$4:$V$4,0))/(10^3)))</f>
        <v/>
      </c>
      <c r="BF14" s="376" t="str">
        <f>IF(S14="","",
ROUND(S14,3)*(VLOOKUP($F14,Reference!$B$5:$G$31,COLUMN(Reference!$G$2)-COLUMN(Reference!$B$2)+1,0)/(10^6))*(INDEX(Reference!$P$5:$V$30,MATCH('기준연도 활동자료 입력'!$F14,Reference!$B$5:$B$30,0),MATCH('종합 정보'!$B$3,Reference!$P$4:$V$4,0))/(10^3)))</f>
        <v/>
      </c>
      <c r="BG14" s="377" t="str">
        <f>IF(T14="","",
ROUND(T14,3)*(VLOOKUP($F14,Reference!$B$5:$G$31,COLUMN(Reference!$G$2)-COLUMN(Reference!$B$2)+1,0)/(10^6))*(INDEX(Reference!$P$5:$V$30,MATCH('기준연도 활동자료 입력'!$F14,Reference!$B$5:$B$30,0),MATCH('종합 정보'!$B$3,Reference!$P$4:$V$4,0))/(10^3)))</f>
        <v/>
      </c>
      <c r="BH14" s="364">
        <f t="shared" si="3"/>
        <v>0</v>
      </c>
    </row>
    <row r="15" spans="2:60" ht="17.149999999999999" customHeight="1">
      <c r="B15" s="503"/>
      <c r="C15" s="482"/>
      <c r="D15" s="512"/>
      <c r="E15" s="229"/>
      <c r="F15" s="230"/>
      <c r="G15" s="231"/>
      <c r="H15" s="302" t="str">
        <f>IF($F15="","",
VLOOKUP($F15,Reference!$B$5:$C$30,2,0))</f>
        <v/>
      </c>
      <c r="I15" s="313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5"/>
      <c r="U15" s="358">
        <f t="shared" si="0"/>
        <v>0</v>
      </c>
      <c r="V15" s="363" t="str">
        <f>IF(I15="","",
ROUND(I15,3)
*(VLOOKUP($F15,Reference!$B$5:$G$31,COLUMN(Reference!$G$2)-COLUMN(Reference!$B$2)+1,0)/(10^6))*(VLOOKUP('기준연도 활동자료 입력'!$F15,Reference!$B$5:$H$30,COLUMN(Reference!$H$2)-COLUMN(Reference!$B$2)+1,0)/(10^3)))</f>
        <v/>
      </c>
      <c r="W15" s="376" t="str">
        <f>IF(J15="","",
ROUND(J15,3)
*(VLOOKUP($F15,Reference!$B$5:$G$31,COLUMN(Reference!$G$2)-COLUMN(Reference!$B$2)+1,0)/(10^6))*(VLOOKUP('기준연도 활동자료 입력'!$F15,Reference!$B$5:$H$30,COLUMN(Reference!$H$2)-COLUMN(Reference!$B$2)+1,0)/(10^3)))</f>
        <v/>
      </c>
      <c r="X15" s="376" t="str">
        <f>IF(K15="","",
ROUND(K15,3)
*(VLOOKUP($F15,Reference!$B$5:$G$31,COLUMN(Reference!$G$2)-COLUMN(Reference!$B$2)+1,0)/(10^6))*(VLOOKUP('기준연도 활동자료 입력'!$F15,Reference!$B$5:$H$30,COLUMN(Reference!$H$2)-COLUMN(Reference!$B$2)+1,0)/(10^3)))</f>
        <v/>
      </c>
      <c r="Y15" s="376" t="str">
        <f>IF(L15="","",
ROUND(L15,3)
*(VLOOKUP($F15,Reference!$B$5:$G$31,COLUMN(Reference!$G$2)-COLUMN(Reference!$B$2)+1,0)/(10^6))*(VLOOKUP('기준연도 활동자료 입력'!$F15,Reference!$B$5:$H$30,COLUMN(Reference!$H$2)-COLUMN(Reference!$B$2)+1,0)/(10^3)))</f>
        <v/>
      </c>
      <c r="Z15" s="376" t="str">
        <f>IF(M15="","",
ROUND(M15,3)
*(VLOOKUP($F15,Reference!$B$5:$G$31,COLUMN(Reference!$G$2)-COLUMN(Reference!$B$2)+1,0)/(10^6))*(VLOOKUP('기준연도 활동자료 입력'!$F15,Reference!$B$5:$H$30,COLUMN(Reference!$H$2)-COLUMN(Reference!$B$2)+1,0)/(10^3)))</f>
        <v/>
      </c>
      <c r="AA15" s="376" t="str">
        <f>IF(N15="","",
ROUND(N15,3)
*(VLOOKUP($F15,Reference!$B$5:$G$31,COLUMN(Reference!$G$2)-COLUMN(Reference!$B$2)+1,0)/(10^6))*(VLOOKUP('기준연도 활동자료 입력'!$F15,Reference!$B$5:$H$30,COLUMN(Reference!$H$2)-COLUMN(Reference!$B$2)+1,0)/(10^3)))</f>
        <v/>
      </c>
      <c r="AB15" s="376" t="str">
        <f>IF(O15="","",
ROUND(O15,3)
*(VLOOKUP($F15,Reference!$B$5:$G$31,COLUMN(Reference!$G$2)-COLUMN(Reference!$B$2)+1,0)/(10^6))*(VLOOKUP('기준연도 활동자료 입력'!$F15,Reference!$B$5:$H$30,COLUMN(Reference!$H$2)-COLUMN(Reference!$B$2)+1,0)/(10^3)))</f>
        <v/>
      </c>
      <c r="AC15" s="376" t="str">
        <f>IF(P15="","",
ROUND(P15,3)
*(VLOOKUP($F15,Reference!$B$5:$G$31,COLUMN(Reference!$G$2)-COLUMN(Reference!$B$2)+1,0)/(10^6))*(VLOOKUP('기준연도 활동자료 입력'!$F15,Reference!$B$5:$H$30,COLUMN(Reference!$H$2)-COLUMN(Reference!$B$2)+1,0)/(10^3)))</f>
        <v/>
      </c>
      <c r="AD15" s="376" t="str">
        <f>IF(Q15="","",
ROUND(Q15,3)
*(VLOOKUP($F15,Reference!$B$5:$G$31,COLUMN(Reference!$G$2)-COLUMN(Reference!$B$2)+1,0)/(10^6))*(VLOOKUP('기준연도 활동자료 입력'!$F15,Reference!$B$5:$H$30,COLUMN(Reference!$H$2)-COLUMN(Reference!$B$2)+1,0)/(10^3)))</f>
        <v/>
      </c>
      <c r="AE15" s="376" t="str">
        <f>IF(R15="","",
ROUND(R15,3)
*(VLOOKUP($F15,Reference!$B$5:$G$31,COLUMN(Reference!$G$2)-COLUMN(Reference!$B$2)+1,0)/(10^6))*(VLOOKUP('기준연도 활동자료 입력'!$F15,Reference!$B$5:$H$30,COLUMN(Reference!$H$2)-COLUMN(Reference!$B$2)+1,0)/(10^3)))</f>
        <v/>
      </c>
      <c r="AF15" s="376" t="str">
        <f>IF(S15="","",
ROUND(S15,3)
*(VLOOKUP($F15,Reference!$B$5:$G$31,COLUMN(Reference!$G$2)-COLUMN(Reference!$B$2)+1,0)/(10^6))*(VLOOKUP('기준연도 활동자료 입력'!$F15,Reference!$B$5:$H$30,COLUMN(Reference!$H$2)-COLUMN(Reference!$B$2)+1,0)/(10^3)))</f>
        <v/>
      </c>
      <c r="AG15" s="377" t="str">
        <f>IF(T15="","",
ROUND(T15,3)
*(VLOOKUP($F15,Reference!$B$5:$G$31,COLUMN(Reference!$G$2)-COLUMN(Reference!$B$2)+1,0)/(10^6))*(VLOOKUP('기준연도 활동자료 입력'!$F15,Reference!$B$5:$H$30,COLUMN(Reference!$H$2)-COLUMN(Reference!$B$2)+1,0)/(10^3)))</f>
        <v/>
      </c>
      <c r="AH15" s="364">
        <f t="shared" si="1"/>
        <v>0</v>
      </c>
      <c r="AI15" s="363" t="str">
        <f>IF(I15="","",
ROUND(I15,3)*(VLOOKUP($F15,Reference!$B$5:$G$31,COLUMN(Reference!$G$2)-COLUMN(Reference!$B$2)+1,0)/(10^6))*(INDEX(Reference!$I$5:$O$30,MATCH('기준연도 활동자료 입력'!$F15,Reference!$B$5:$B$30,0),MATCH('종합 정보'!$B$3,Reference!$I$4:$O$4,0))/(10^3)))</f>
        <v/>
      </c>
      <c r="AJ15" s="376" t="str">
        <f>IF(J15="","",
ROUND(J15,3)*(VLOOKUP($F15,Reference!$B$5:$G$31,COLUMN(Reference!$G$2)-COLUMN(Reference!$B$2)+1,0)/(10^6))*(INDEX(Reference!$I$5:$O$30,MATCH('기준연도 활동자료 입력'!$F15,Reference!$B$5:$B$30,0),MATCH('종합 정보'!$B$3,Reference!$I$4:$O$4,0))/(10^3)))</f>
        <v/>
      </c>
      <c r="AK15" s="376" t="str">
        <f>IF(K15="","",
ROUND(K15,3)*(VLOOKUP($F15,Reference!$B$5:$G$31,COLUMN(Reference!$G$2)-COLUMN(Reference!$B$2)+1,0)/(10^6))*(INDEX(Reference!$I$5:$O$30,MATCH('기준연도 활동자료 입력'!$F15,Reference!$B$5:$B$30,0),MATCH('종합 정보'!$B$3,Reference!$I$4:$O$4,0))/(10^3)))</f>
        <v/>
      </c>
      <c r="AL15" s="376" t="str">
        <f>IF(L15="","",
ROUND(L15,3)*(VLOOKUP($F15,Reference!$B$5:$G$31,COLUMN(Reference!$G$2)-COLUMN(Reference!$B$2)+1,0)/(10^6))*(INDEX(Reference!$I$5:$O$30,MATCH('기준연도 활동자료 입력'!$F15,Reference!$B$5:$B$30,0),MATCH('종합 정보'!$B$3,Reference!$I$4:$O$4,0))/(10^3)))</f>
        <v/>
      </c>
      <c r="AM15" s="376" t="str">
        <f>IF(M15="","",
ROUND(M15,3)*(VLOOKUP($F15,Reference!$B$5:$G$31,COLUMN(Reference!$G$2)-COLUMN(Reference!$B$2)+1,0)/(10^6))*(INDEX(Reference!$I$5:$O$30,MATCH('기준연도 활동자료 입력'!$F15,Reference!$B$5:$B$30,0),MATCH('종합 정보'!$B$3,Reference!$I$4:$O$4,0))/(10^3)))</f>
        <v/>
      </c>
      <c r="AN15" s="376" t="str">
        <f>IF(N15="","",
ROUND(N15,3)*(VLOOKUP($F15,Reference!$B$5:$G$31,COLUMN(Reference!$G$2)-COLUMN(Reference!$B$2)+1,0)/(10^6))*(INDEX(Reference!$I$5:$O$30,MATCH('기준연도 활동자료 입력'!$F15,Reference!$B$5:$B$30,0),MATCH('종합 정보'!$B$3,Reference!$I$4:$O$4,0))/(10^3)))</f>
        <v/>
      </c>
      <c r="AO15" s="376" t="str">
        <f>IF(O15="","",
ROUND(O15,3)*(VLOOKUP($F15,Reference!$B$5:$G$31,COLUMN(Reference!$G$2)-COLUMN(Reference!$B$2)+1,0)/(10^6))*(INDEX(Reference!$I$5:$O$30,MATCH('기준연도 활동자료 입력'!$F15,Reference!$B$5:$B$30,0),MATCH('종합 정보'!$B$3,Reference!$I$4:$O$4,0))/(10^3)))</f>
        <v/>
      </c>
      <c r="AP15" s="376" t="str">
        <f>IF(P15="","",
ROUND(P15,3)*(VLOOKUP($F15,Reference!$B$5:$G$31,COLUMN(Reference!$G$2)-COLUMN(Reference!$B$2)+1,0)/(10^6))*(INDEX(Reference!$I$5:$O$30,MATCH('기준연도 활동자료 입력'!$F15,Reference!$B$5:$B$30,0),MATCH('종합 정보'!$B$3,Reference!$I$4:$O$4,0))/(10^3)))</f>
        <v/>
      </c>
      <c r="AQ15" s="376" t="str">
        <f>IF(Q15="","",
ROUND(Q15,3)*(VLOOKUP($F15,Reference!$B$5:$G$31,COLUMN(Reference!$G$2)-COLUMN(Reference!$B$2)+1,0)/(10^6))*(INDEX(Reference!$I$5:$O$30,MATCH('기준연도 활동자료 입력'!$F15,Reference!$B$5:$B$30,0),MATCH('종합 정보'!$B$3,Reference!$I$4:$O$4,0))/(10^3)))</f>
        <v/>
      </c>
      <c r="AR15" s="376" t="str">
        <f>IF(R15="","",
ROUND(R15,3)*(VLOOKUP($F15,Reference!$B$5:$G$31,COLUMN(Reference!$G$2)-COLUMN(Reference!$B$2)+1,0)/(10^6))*(INDEX(Reference!$I$5:$O$30,MATCH('기준연도 활동자료 입력'!$F15,Reference!$B$5:$B$30,0),MATCH('종합 정보'!$B$3,Reference!$I$4:$O$4,0))/(10^3)))</f>
        <v/>
      </c>
      <c r="AS15" s="376" t="str">
        <f>IF(S15="","",
ROUND(S15,3)*(VLOOKUP($F15,Reference!$B$5:$G$31,COLUMN(Reference!$G$2)-COLUMN(Reference!$B$2)+1,0)/(10^6))*(INDEX(Reference!$I$5:$O$30,MATCH('기준연도 활동자료 입력'!$F15,Reference!$B$5:$B$30,0),MATCH('종합 정보'!$B$3,Reference!$I$4:$O$4,0))/(10^3)))</f>
        <v/>
      </c>
      <c r="AT15" s="377" t="str">
        <f>IF(T15="","",
ROUND(T15,3)*(VLOOKUP($F15,Reference!$B$5:$G$31,COLUMN(Reference!$G$2)-COLUMN(Reference!$B$2)+1,0)/(10^6))*(INDEX(Reference!$I$5:$O$30,MATCH('기준연도 활동자료 입력'!$F15,Reference!$B$5:$B$30,0),MATCH('종합 정보'!$B$3,Reference!$I$4:$O$4,0))/(10^3)))</f>
        <v/>
      </c>
      <c r="AU15" s="364">
        <f t="shared" si="2"/>
        <v>0</v>
      </c>
      <c r="AV15" s="363" t="str">
        <f>IF(I15="","",
ROUND(I15,3)*(VLOOKUP($F15,Reference!$B$5:$G$31,COLUMN(Reference!$G$2)-COLUMN(Reference!$B$2)+1,0)/(10^6))*(INDEX(Reference!$P$5:$V$30,MATCH('기준연도 활동자료 입력'!$F15,Reference!$B$5:$B$30,0),MATCH('종합 정보'!$B$3,Reference!$P$4:$V$4,0))/(10^3)))</f>
        <v/>
      </c>
      <c r="AW15" s="376" t="str">
        <f>IF(J15="","",
ROUND(J15,3)*(VLOOKUP($F15,Reference!$B$5:$G$31,COLUMN(Reference!$G$2)-COLUMN(Reference!$B$2)+1,0)/(10^6))*(INDEX(Reference!$P$5:$V$30,MATCH('기준연도 활동자료 입력'!$F15,Reference!$B$5:$B$30,0),MATCH('종합 정보'!$B$3,Reference!$P$4:$V$4,0))/(10^3)))</f>
        <v/>
      </c>
      <c r="AX15" s="376" t="str">
        <f>IF(K15="","",
ROUND(K15,3)*(VLOOKUP($F15,Reference!$B$5:$G$31,COLUMN(Reference!$G$2)-COLUMN(Reference!$B$2)+1,0)/(10^6))*(INDEX(Reference!$P$5:$V$30,MATCH('기준연도 활동자료 입력'!$F15,Reference!$B$5:$B$30,0),MATCH('종합 정보'!$B$3,Reference!$P$4:$V$4,0))/(10^3)))</f>
        <v/>
      </c>
      <c r="AY15" s="376" t="str">
        <f>IF(L15="","",
ROUND(L15,3)*(VLOOKUP($F15,Reference!$B$5:$G$31,COLUMN(Reference!$G$2)-COLUMN(Reference!$B$2)+1,0)/(10^6))*(INDEX(Reference!$P$5:$V$30,MATCH('기준연도 활동자료 입력'!$F15,Reference!$B$5:$B$30,0),MATCH('종합 정보'!$B$3,Reference!$P$4:$V$4,0))/(10^3)))</f>
        <v/>
      </c>
      <c r="AZ15" s="376" t="str">
        <f>IF(M15="","",
ROUND(M15,3)*(VLOOKUP($F15,Reference!$B$5:$G$31,COLUMN(Reference!$G$2)-COLUMN(Reference!$B$2)+1,0)/(10^6))*(INDEX(Reference!$P$5:$V$30,MATCH('기준연도 활동자료 입력'!$F15,Reference!$B$5:$B$30,0),MATCH('종합 정보'!$B$3,Reference!$P$4:$V$4,0))/(10^3)))</f>
        <v/>
      </c>
      <c r="BA15" s="376" t="str">
        <f>IF(N15="","",
ROUND(N15,3)*(VLOOKUP($F15,Reference!$B$5:$G$31,COLUMN(Reference!$G$2)-COLUMN(Reference!$B$2)+1,0)/(10^6))*(INDEX(Reference!$P$5:$V$30,MATCH('기준연도 활동자료 입력'!$F15,Reference!$B$5:$B$30,0),MATCH('종합 정보'!$B$3,Reference!$P$4:$V$4,0))/(10^3)))</f>
        <v/>
      </c>
      <c r="BB15" s="376" t="str">
        <f>IF(O15="","",
ROUND(O15,3)*(VLOOKUP($F15,Reference!$B$5:$G$31,COLUMN(Reference!$G$2)-COLUMN(Reference!$B$2)+1,0)/(10^6))*(INDEX(Reference!$P$5:$V$30,MATCH('기준연도 활동자료 입력'!$F15,Reference!$B$5:$B$30,0),MATCH('종합 정보'!$B$3,Reference!$P$4:$V$4,0))/(10^3)))</f>
        <v/>
      </c>
      <c r="BC15" s="376" t="str">
        <f>IF(P15="","",
ROUND(P15,3)*(VLOOKUP($F15,Reference!$B$5:$G$31,COLUMN(Reference!$G$2)-COLUMN(Reference!$B$2)+1,0)/(10^6))*(INDEX(Reference!$P$5:$V$30,MATCH('기준연도 활동자료 입력'!$F15,Reference!$B$5:$B$30,0),MATCH('종합 정보'!$B$3,Reference!$P$4:$V$4,0))/(10^3)))</f>
        <v/>
      </c>
      <c r="BD15" s="376" t="str">
        <f>IF(Q15="","",
ROUND(Q15,3)*(VLOOKUP($F15,Reference!$B$5:$G$31,COLUMN(Reference!$G$2)-COLUMN(Reference!$B$2)+1,0)/(10^6))*(INDEX(Reference!$P$5:$V$30,MATCH('기준연도 활동자료 입력'!$F15,Reference!$B$5:$B$30,0),MATCH('종합 정보'!$B$3,Reference!$P$4:$V$4,0))/(10^3)))</f>
        <v/>
      </c>
      <c r="BE15" s="376" t="str">
        <f>IF(R15="","",
ROUND(R15,3)*(VLOOKUP($F15,Reference!$B$5:$G$31,COLUMN(Reference!$G$2)-COLUMN(Reference!$B$2)+1,0)/(10^6))*(INDEX(Reference!$P$5:$V$30,MATCH('기준연도 활동자료 입력'!$F15,Reference!$B$5:$B$30,0),MATCH('종합 정보'!$B$3,Reference!$P$4:$V$4,0))/(10^3)))</f>
        <v/>
      </c>
      <c r="BF15" s="376" t="str">
        <f>IF(S15="","",
ROUND(S15,3)*(VLOOKUP($F15,Reference!$B$5:$G$31,COLUMN(Reference!$G$2)-COLUMN(Reference!$B$2)+1,0)/(10^6))*(INDEX(Reference!$P$5:$V$30,MATCH('기준연도 활동자료 입력'!$F15,Reference!$B$5:$B$30,0),MATCH('종합 정보'!$B$3,Reference!$P$4:$V$4,0))/(10^3)))</f>
        <v/>
      </c>
      <c r="BG15" s="377" t="str">
        <f>IF(T15="","",
ROUND(T15,3)*(VLOOKUP($F15,Reference!$B$5:$G$31,COLUMN(Reference!$G$2)-COLUMN(Reference!$B$2)+1,0)/(10^6))*(INDEX(Reference!$P$5:$V$30,MATCH('기준연도 활동자료 입력'!$F15,Reference!$B$5:$B$30,0),MATCH('종합 정보'!$B$3,Reference!$P$4:$V$4,0))/(10^3)))</f>
        <v/>
      </c>
      <c r="BH15" s="364">
        <f t="shared" si="3"/>
        <v>0</v>
      </c>
    </row>
    <row r="16" spans="2:60" ht="17.149999999999999" customHeight="1">
      <c r="B16" s="503"/>
      <c r="C16" s="513"/>
      <c r="D16" s="514"/>
      <c r="E16" s="235"/>
      <c r="F16" s="236"/>
      <c r="G16" s="237"/>
      <c r="H16" s="303" t="str">
        <f>IF($F16="","",
VLOOKUP($F16,Reference!$B$5:$C$30,2,0))</f>
        <v/>
      </c>
      <c r="I16" s="316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8"/>
      <c r="U16" s="359">
        <f t="shared" si="0"/>
        <v>0</v>
      </c>
      <c r="V16" s="406" t="str">
        <f>IF(I16="","",
ROUND(I16,3)
*(VLOOKUP($F16,Reference!$B$5:$G$31,COLUMN(Reference!$G$2)-COLUMN(Reference!$B$2)+1,0)/(10^6))*(VLOOKUP('기준연도 활동자료 입력'!$F16,Reference!$B$5:$H$30,COLUMN(Reference!$H$2)-COLUMN(Reference!$B$2)+1,0)/(10^3)))</f>
        <v/>
      </c>
      <c r="W16" s="394" t="str">
        <f>IF(J16="","",
ROUND(J16,3)
*(VLOOKUP($F16,Reference!$B$5:$G$31,COLUMN(Reference!$G$2)-COLUMN(Reference!$B$2)+1,0)/(10^6))*(VLOOKUP('기준연도 활동자료 입력'!$F16,Reference!$B$5:$H$30,COLUMN(Reference!$H$2)-COLUMN(Reference!$B$2)+1,0)/(10^3)))</f>
        <v/>
      </c>
      <c r="X16" s="394" t="str">
        <f>IF(K16="","",
ROUND(K16,3)
*(VLOOKUP($F16,Reference!$B$5:$G$31,COLUMN(Reference!$G$2)-COLUMN(Reference!$B$2)+1,0)/(10^6))*(VLOOKUP('기준연도 활동자료 입력'!$F16,Reference!$B$5:$H$30,COLUMN(Reference!$H$2)-COLUMN(Reference!$B$2)+1,0)/(10^3)))</f>
        <v/>
      </c>
      <c r="Y16" s="394" t="str">
        <f>IF(L16="","",
ROUND(L16,3)
*(VLOOKUP($F16,Reference!$B$5:$G$31,COLUMN(Reference!$G$2)-COLUMN(Reference!$B$2)+1,0)/(10^6))*(VLOOKUP('기준연도 활동자료 입력'!$F16,Reference!$B$5:$H$30,COLUMN(Reference!$H$2)-COLUMN(Reference!$B$2)+1,0)/(10^3)))</f>
        <v/>
      </c>
      <c r="Z16" s="394" t="str">
        <f>IF(M16="","",
ROUND(M16,3)
*(VLOOKUP($F16,Reference!$B$5:$G$31,COLUMN(Reference!$G$2)-COLUMN(Reference!$B$2)+1,0)/(10^6))*(VLOOKUP('기준연도 활동자료 입력'!$F16,Reference!$B$5:$H$30,COLUMN(Reference!$H$2)-COLUMN(Reference!$B$2)+1,0)/(10^3)))</f>
        <v/>
      </c>
      <c r="AA16" s="394" t="str">
        <f>IF(N16="","",
ROUND(N16,3)
*(VLOOKUP($F16,Reference!$B$5:$G$31,COLUMN(Reference!$G$2)-COLUMN(Reference!$B$2)+1,0)/(10^6))*(VLOOKUP('기준연도 활동자료 입력'!$F16,Reference!$B$5:$H$30,COLUMN(Reference!$H$2)-COLUMN(Reference!$B$2)+1,0)/(10^3)))</f>
        <v/>
      </c>
      <c r="AB16" s="394" t="str">
        <f>IF(O16="","",
ROUND(O16,3)
*(VLOOKUP($F16,Reference!$B$5:$G$31,COLUMN(Reference!$G$2)-COLUMN(Reference!$B$2)+1,0)/(10^6))*(VLOOKUP('기준연도 활동자료 입력'!$F16,Reference!$B$5:$H$30,COLUMN(Reference!$H$2)-COLUMN(Reference!$B$2)+1,0)/(10^3)))</f>
        <v/>
      </c>
      <c r="AC16" s="394" t="str">
        <f>IF(P16="","",
ROUND(P16,3)
*(VLOOKUP($F16,Reference!$B$5:$G$31,COLUMN(Reference!$G$2)-COLUMN(Reference!$B$2)+1,0)/(10^6))*(VLOOKUP('기준연도 활동자료 입력'!$F16,Reference!$B$5:$H$30,COLUMN(Reference!$H$2)-COLUMN(Reference!$B$2)+1,0)/(10^3)))</f>
        <v/>
      </c>
      <c r="AD16" s="394" t="str">
        <f>IF(Q16="","",
ROUND(Q16,3)
*(VLOOKUP($F16,Reference!$B$5:$G$31,COLUMN(Reference!$G$2)-COLUMN(Reference!$B$2)+1,0)/(10^6))*(VLOOKUP('기준연도 활동자료 입력'!$F16,Reference!$B$5:$H$30,COLUMN(Reference!$H$2)-COLUMN(Reference!$B$2)+1,0)/(10^3)))</f>
        <v/>
      </c>
      <c r="AE16" s="394" t="str">
        <f>IF(R16="","",
ROUND(R16,3)
*(VLOOKUP($F16,Reference!$B$5:$G$31,COLUMN(Reference!$G$2)-COLUMN(Reference!$B$2)+1,0)/(10^6))*(VLOOKUP('기준연도 활동자료 입력'!$F16,Reference!$B$5:$H$30,COLUMN(Reference!$H$2)-COLUMN(Reference!$B$2)+1,0)/(10^3)))</f>
        <v/>
      </c>
      <c r="AF16" s="394" t="str">
        <f>IF(S16="","",
ROUND(S16,3)
*(VLOOKUP($F16,Reference!$B$5:$G$31,COLUMN(Reference!$G$2)-COLUMN(Reference!$B$2)+1,0)/(10^6))*(VLOOKUP('기준연도 활동자료 입력'!$F16,Reference!$B$5:$H$30,COLUMN(Reference!$H$2)-COLUMN(Reference!$B$2)+1,0)/(10^3)))</f>
        <v/>
      </c>
      <c r="AG16" s="407" t="str">
        <f>IF(T16="","",
ROUND(T16,3)
*(VLOOKUP($F16,Reference!$B$5:$G$31,COLUMN(Reference!$G$2)-COLUMN(Reference!$B$2)+1,0)/(10^6))*(VLOOKUP('기준연도 활동자료 입력'!$F16,Reference!$B$5:$H$30,COLUMN(Reference!$H$2)-COLUMN(Reference!$B$2)+1,0)/(10^3)))</f>
        <v/>
      </c>
      <c r="AH16" s="397">
        <f t="shared" si="1"/>
        <v>0</v>
      </c>
      <c r="AI16" s="406" t="str">
        <f>IF(I16="","",
ROUND(I16,3)*(VLOOKUP($F16,Reference!$B$5:$G$31,COLUMN(Reference!$G$2)-COLUMN(Reference!$B$2)+1,0)/(10^6))*(INDEX(Reference!$I$5:$O$30,MATCH('기준연도 활동자료 입력'!$F16,Reference!$B$5:$B$30,0),MATCH('종합 정보'!$B$3,Reference!$I$4:$O$4,0))/(10^3)))</f>
        <v/>
      </c>
      <c r="AJ16" s="394" t="str">
        <f>IF(J16="","",
ROUND(J16,3)*(VLOOKUP($F16,Reference!$B$5:$G$31,COLUMN(Reference!$G$2)-COLUMN(Reference!$B$2)+1,0)/(10^6))*(INDEX(Reference!$I$5:$O$30,MATCH('기준연도 활동자료 입력'!$F16,Reference!$B$5:$B$30,0),MATCH('종합 정보'!$B$3,Reference!$I$4:$O$4,0))/(10^3)))</f>
        <v/>
      </c>
      <c r="AK16" s="394" t="str">
        <f>IF(K16="","",
ROUND(K16,3)*(VLOOKUP($F16,Reference!$B$5:$G$31,COLUMN(Reference!$G$2)-COLUMN(Reference!$B$2)+1,0)/(10^6))*(INDEX(Reference!$I$5:$O$30,MATCH('기준연도 활동자료 입력'!$F16,Reference!$B$5:$B$30,0),MATCH('종합 정보'!$B$3,Reference!$I$4:$O$4,0))/(10^3)))</f>
        <v/>
      </c>
      <c r="AL16" s="394" t="str">
        <f>IF(L16="","",
ROUND(L16,3)*(VLOOKUP($F16,Reference!$B$5:$G$31,COLUMN(Reference!$G$2)-COLUMN(Reference!$B$2)+1,0)/(10^6))*(INDEX(Reference!$I$5:$O$30,MATCH('기준연도 활동자료 입력'!$F16,Reference!$B$5:$B$30,0),MATCH('종합 정보'!$B$3,Reference!$I$4:$O$4,0))/(10^3)))</f>
        <v/>
      </c>
      <c r="AM16" s="394" t="str">
        <f>IF(M16="","",
ROUND(M16,3)*(VLOOKUP($F16,Reference!$B$5:$G$31,COLUMN(Reference!$G$2)-COLUMN(Reference!$B$2)+1,0)/(10^6))*(INDEX(Reference!$I$5:$O$30,MATCH('기준연도 활동자료 입력'!$F16,Reference!$B$5:$B$30,0),MATCH('종합 정보'!$B$3,Reference!$I$4:$O$4,0))/(10^3)))</f>
        <v/>
      </c>
      <c r="AN16" s="394" t="str">
        <f>IF(N16="","",
ROUND(N16,3)*(VLOOKUP($F16,Reference!$B$5:$G$31,COLUMN(Reference!$G$2)-COLUMN(Reference!$B$2)+1,0)/(10^6))*(INDEX(Reference!$I$5:$O$30,MATCH('기준연도 활동자료 입력'!$F16,Reference!$B$5:$B$30,0),MATCH('종합 정보'!$B$3,Reference!$I$4:$O$4,0))/(10^3)))</f>
        <v/>
      </c>
      <c r="AO16" s="394" t="str">
        <f>IF(O16="","",
ROUND(O16,3)*(VLOOKUP($F16,Reference!$B$5:$G$31,COLUMN(Reference!$G$2)-COLUMN(Reference!$B$2)+1,0)/(10^6))*(INDEX(Reference!$I$5:$O$30,MATCH('기준연도 활동자료 입력'!$F16,Reference!$B$5:$B$30,0),MATCH('종합 정보'!$B$3,Reference!$I$4:$O$4,0))/(10^3)))</f>
        <v/>
      </c>
      <c r="AP16" s="394" t="str">
        <f>IF(P16="","",
ROUND(P16,3)*(VLOOKUP($F16,Reference!$B$5:$G$31,COLUMN(Reference!$G$2)-COLUMN(Reference!$B$2)+1,0)/(10^6))*(INDEX(Reference!$I$5:$O$30,MATCH('기준연도 활동자료 입력'!$F16,Reference!$B$5:$B$30,0),MATCH('종합 정보'!$B$3,Reference!$I$4:$O$4,0))/(10^3)))</f>
        <v/>
      </c>
      <c r="AQ16" s="394" t="str">
        <f>IF(Q16="","",
ROUND(Q16,3)*(VLOOKUP($F16,Reference!$B$5:$G$31,COLUMN(Reference!$G$2)-COLUMN(Reference!$B$2)+1,0)/(10^6))*(INDEX(Reference!$I$5:$O$30,MATCH('기준연도 활동자료 입력'!$F16,Reference!$B$5:$B$30,0),MATCH('종합 정보'!$B$3,Reference!$I$4:$O$4,0))/(10^3)))</f>
        <v/>
      </c>
      <c r="AR16" s="394" t="str">
        <f>IF(R16="","",
ROUND(R16,3)*(VLOOKUP($F16,Reference!$B$5:$G$31,COLUMN(Reference!$G$2)-COLUMN(Reference!$B$2)+1,0)/(10^6))*(INDEX(Reference!$I$5:$O$30,MATCH('기준연도 활동자료 입력'!$F16,Reference!$B$5:$B$30,0),MATCH('종합 정보'!$B$3,Reference!$I$4:$O$4,0))/(10^3)))</f>
        <v/>
      </c>
      <c r="AS16" s="394" t="str">
        <f>IF(S16="","",
ROUND(S16,3)*(VLOOKUP($F16,Reference!$B$5:$G$31,COLUMN(Reference!$G$2)-COLUMN(Reference!$B$2)+1,0)/(10^6))*(INDEX(Reference!$I$5:$O$30,MATCH('기준연도 활동자료 입력'!$F16,Reference!$B$5:$B$30,0),MATCH('종합 정보'!$B$3,Reference!$I$4:$O$4,0))/(10^3)))</f>
        <v/>
      </c>
      <c r="AT16" s="407" t="str">
        <f>IF(T16="","",
ROUND(T16,3)*(VLOOKUP($F16,Reference!$B$5:$G$31,COLUMN(Reference!$G$2)-COLUMN(Reference!$B$2)+1,0)/(10^6))*(INDEX(Reference!$I$5:$O$30,MATCH('기준연도 활동자료 입력'!$F16,Reference!$B$5:$B$30,0),MATCH('종합 정보'!$B$3,Reference!$I$4:$O$4,0))/(10^3)))</f>
        <v/>
      </c>
      <c r="AU16" s="397">
        <f t="shared" si="2"/>
        <v>0</v>
      </c>
      <c r="AV16" s="406" t="str">
        <f>IF(I16="","",
ROUND(I16,3)*(VLOOKUP($F16,Reference!$B$5:$G$31,COLUMN(Reference!$G$2)-COLUMN(Reference!$B$2)+1,0)/(10^6))*(INDEX(Reference!$P$5:$V$30,MATCH('기준연도 활동자료 입력'!$F16,Reference!$B$5:$B$30,0),MATCH('종합 정보'!$B$3,Reference!$P$4:$V$4,0))/(10^3)))</f>
        <v/>
      </c>
      <c r="AW16" s="394" t="str">
        <f>IF(J16="","",
ROUND(J16,3)*(VLOOKUP($F16,Reference!$B$5:$G$31,COLUMN(Reference!$G$2)-COLUMN(Reference!$B$2)+1,0)/(10^6))*(INDEX(Reference!$P$5:$V$30,MATCH('기준연도 활동자료 입력'!$F16,Reference!$B$5:$B$30,0),MATCH('종합 정보'!$B$3,Reference!$P$4:$V$4,0))/(10^3)))</f>
        <v/>
      </c>
      <c r="AX16" s="394" t="str">
        <f>IF(K16="","",
ROUND(K16,3)*(VLOOKUP($F16,Reference!$B$5:$G$31,COLUMN(Reference!$G$2)-COLUMN(Reference!$B$2)+1,0)/(10^6))*(INDEX(Reference!$P$5:$V$30,MATCH('기준연도 활동자료 입력'!$F16,Reference!$B$5:$B$30,0),MATCH('종합 정보'!$B$3,Reference!$P$4:$V$4,0))/(10^3)))</f>
        <v/>
      </c>
      <c r="AY16" s="394" t="str">
        <f>IF(L16="","",
ROUND(L16,3)*(VLOOKUP($F16,Reference!$B$5:$G$31,COLUMN(Reference!$G$2)-COLUMN(Reference!$B$2)+1,0)/(10^6))*(INDEX(Reference!$P$5:$V$30,MATCH('기준연도 활동자료 입력'!$F16,Reference!$B$5:$B$30,0),MATCH('종합 정보'!$B$3,Reference!$P$4:$V$4,0))/(10^3)))</f>
        <v/>
      </c>
      <c r="AZ16" s="394" t="str">
        <f>IF(M16="","",
ROUND(M16,3)*(VLOOKUP($F16,Reference!$B$5:$G$31,COLUMN(Reference!$G$2)-COLUMN(Reference!$B$2)+1,0)/(10^6))*(INDEX(Reference!$P$5:$V$30,MATCH('기준연도 활동자료 입력'!$F16,Reference!$B$5:$B$30,0),MATCH('종합 정보'!$B$3,Reference!$P$4:$V$4,0))/(10^3)))</f>
        <v/>
      </c>
      <c r="BA16" s="394" t="str">
        <f>IF(N16="","",
ROUND(N16,3)*(VLOOKUP($F16,Reference!$B$5:$G$31,COLUMN(Reference!$G$2)-COLUMN(Reference!$B$2)+1,0)/(10^6))*(INDEX(Reference!$P$5:$V$30,MATCH('기준연도 활동자료 입력'!$F16,Reference!$B$5:$B$30,0),MATCH('종합 정보'!$B$3,Reference!$P$4:$V$4,0))/(10^3)))</f>
        <v/>
      </c>
      <c r="BB16" s="394" t="str">
        <f>IF(O16="","",
ROUND(O16,3)*(VLOOKUP($F16,Reference!$B$5:$G$31,COLUMN(Reference!$G$2)-COLUMN(Reference!$B$2)+1,0)/(10^6))*(INDEX(Reference!$P$5:$V$30,MATCH('기준연도 활동자료 입력'!$F16,Reference!$B$5:$B$30,0),MATCH('종합 정보'!$B$3,Reference!$P$4:$V$4,0))/(10^3)))</f>
        <v/>
      </c>
      <c r="BC16" s="394" t="str">
        <f>IF(P16="","",
ROUND(P16,3)*(VLOOKUP($F16,Reference!$B$5:$G$31,COLUMN(Reference!$G$2)-COLUMN(Reference!$B$2)+1,0)/(10^6))*(INDEX(Reference!$P$5:$V$30,MATCH('기준연도 활동자료 입력'!$F16,Reference!$B$5:$B$30,0),MATCH('종합 정보'!$B$3,Reference!$P$4:$V$4,0))/(10^3)))</f>
        <v/>
      </c>
      <c r="BD16" s="394" t="str">
        <f>IF(Q16="","",
ROUND(Q16,3)*(VLOOKUP($F16,Reference!$B$5:$G$31,COLUMN(Reference!$G$2)-COLUMN(Reference!$B$2)+1,0)/(10^6))*(INDEX(Reference!$P$5:$V$30,MATCH('기준연도 활동자료 입력'!$F16,Reference!$B$5:$B$30,0),MATCH('종합 정보'!$B$3,Reference!$P$4:$V$4,0))/(10^3)))</f>
        <v/>
      </c>
      <c r="BE16" s="394" t="str">
        <f>IF(R16="","",
ROUND(R16,3)*(VLOOKUP($F16,Reference!$B$5:$G$31,COLUMN(Reference!$G$2)-COLUMN(Reference!$B$2)+1,0)/(10^6))*(INDEX(Reference!$P$5:$V$30,MATCH('기준연도 활동자료 입력'!$F16,Reference!$B$5:$B$30,0),MATCH('종합 정보'!$B$3,Reference!$P$4:$V$4,0))/(10^3)))</f>
        <v/>
      </c>
      <c r="BF16" s="394" t="str">
        <f>IF(S16="","",
ROUND(S16,3)*(VLOOKUP($F16,Reference!$B$5:$G$31,COLUMN(Reference!$G$2)-COLUMN(Reference!$B$2)+1,0)/(10^6))*(INDEX(Reference!$P$5:$V$30,MATCH('기준연도 활동자료 입력'!$F16,Reference!$B$5:$B$30,0),MATCH('종합 정보'!$B$3,Reference!$P$4:$V$4,0))/(10^3)))</f>
        <v/>
      </c>
      <c r="BG16" s="407" t="str">
        <f>IF(T16="","",
ROUND(T16,3)*(VLOOKUP($F16,Reference!$B$5:$G$31,COLUMN(Reference!$G$2)-COLUMN(Reference!$B$2)+1,0)/(10^6))*(INDEX(Reference!$P$5:$V$30,MATCH('기준연도 활동자료 입력'!$F16,Reference!$B$5:$B$30,0),MATCH('종합 정보'!$B$3,Reference!$P$4:$V$4,0))/(10^3)))</f>
        <v/>
      </c>
      <c r="BH16" s="397">
        <f t="shared" si="3"/>
        <v>0</v>
      </c>
    </row>
    <row r="17" spans="2:60" ht="17.149999999999999" customHeight="1">
      <c r="B17" s="503"/>
      <c r="C17" s="480" t="s">
        <v>40</v>
      </c>
      <c r="D17" s="511"/>
      <c r="E17" s="241"/>
      <c r="F17" s="242"/>
      <c r="G17" s="243"/>
      <c r="H17" s="304" t="str">
        <f>IF($F17="","",
VLOOKUP($F17,Reference!$B$36:$C$42,2,0))</f>
        <v/>
      </c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60">
        <f t="shared" si="0"/>
        <v>0</v>
      </c>
      <c r="V17" s="367" t="str">
        <f>IF(I17="","",
ROUND(I17,3)*(VLOOKUP($F17,Reference!$B$36:$G$42,COLUMN(Reference!$G$2)-COLUMN(Reference!$B$2)+1,0)/(10^6))*(VLOOKUP('기준연도 활동자료 입력'!$F17,Reference!$B$36:$J$42,COLUMN(Reference!$H$2)-COLUMN(Reference!$B$2)+1,0)/(10^3)))</f>
        <v/>
      </c>
      <c r="W17" s="368" t="str">
        <f>IF(J17="","",
ROUND(J17,3)*(VLOOKUP($F17,Reference!$B$36:$G$42,COLUMN(Reference!$G$2)-COLUMN(Reference!$B$2)+1,0)/(10^6))*(VLOOKUP('기준연도 활동자료 입력'!$F17,Reference!$B$36:$J$42,COLUMN(Reference!$H$2)-COLUMN(Reference!$B$2)+1,0)/(10^3)))</f>
        <v/>
      </c>
      <c r="X17" s="368" t="str">
        <f>IF(K17="","",
ROUND(K17,3)*(VLOOKUP($F17,Reference!$B$36:$G$42,COLUMN(Reference!$G$2)-COLUMN(Reference!$B$2)+1,0)/(10^6))*(VLOOKUP('기준연도 활동자료 입력'!$F17,Reference!$B$36:$J$42,COLUMN(Reference!$H$2)-COLUMN(Reference!$B$2)+1,0)/(10^3)))</f>
        <v/>
      </c>
      <c r="Y17" s="368" t="str">
        <f>IF(L17="","",
ROUND(L17,3)*(VLOOKUP($F17,Reference!$B$36:$G$42,COLUMN(Reference!$G$2)-COLUMN(Reference!$B$2)+1,0)/(10^6))*(VLOOKUP('기준연도 활동자료 입력'!$F17,Reference!$B$36:$J$42,COLUMN(Reference!$H$2)-COLUMN(Reference!$B$2)+1,0)/(10^3)))</f>
        <v/>
      </c>
      <c r="Z17" s="368" t="str">
        <f>IF(M17="","",
ROUND(M17,3)*(VLOOKUP($F17,Reference!$B$36:$G$42,COLUMN(Reference!$G$2)-COLUMN(Reference!$B$2)+1,0)/(10^6))*(VLOOKUP('기준연도 활동자료 입력'!$F17,Reference!$B$36:$J$42,COLUMN(Reference!$H$2)-COLUMN(Reference!$B$2)+1,0)/(10^3)))</f>
        <v/>
      </c>
      <c r="AA17" s="368" t="str">
        <f>IF(N17="","",
ROUND(N17,3)*(VLOOKUP($F17,Reference!$B$36:$G$42,COLUMN(Reference!$G$2)-COLUMN(Reference!$B$2)+1,0)/(10^6))*(VLOOKUP('기준연도 활동자료 입력'!$F17,Reference!$B$36:$J$42,COLUMN(Reference!$H$2)-COLUMN(Reference!$B$2)+1,0)/(10^3)))</f>
        <v/>
      </c>
      <c r="AB17" s="368" t="str">
        <f>IF(O17="","",
ROUND(O17,3)*(VLOOKUP($F17,Reference!$B$36:$G$42,COLUMN(Reference!$G$2)-COLUMN(Reference!$B$2)+1,0)/(10^6))*(VLOOKUP('기준연도 활동자료 입력'!$F17,Reference!$B$36:$J$42,COLUMN(Reference!$H$2)-COLUMN(Reference!$B$2)+1,0)/(10^3)))</f>
        <v/>
      </c>
      <c r="AC17" s="368" t="str">
        <f>IF(P17="","",
ROUND(P17,3)*(VLOOKUP($F17,Reference!$B$36:$G$42,COLUMN(Reference!$G$2)-COLUMN(Reference!$B$2)+1,0)/(10^6))*(VLOOKUP('기준연도 활동자료 입력'!$F17,Reference!$B$36:$J$42,COLUMN(Reference!$H$2)-COLUMN(Reference!$B$2)+1,0)/(10^3)))</f>
        <v/>
      </c>
      <c r="AD17" s="368" t="str">
        <f>IF(Q17="","",
ROUND(Q17,3)*(VLOOKUP($F17,Reference!$B$36:$G$42,COLUMN(Reference!$G$2)-COLUMN(Reference!$B$2)+1,0)/(10^6))*(VLOOKUP('기준연도 활동자료 입력'!$F17,Reference!$B$36:$J$42,COLUMN(Reference!$H$2)-COLUMN(Reference!$B$2)+1,0)/(10^3)))</f>
        <v/>
      </c>
      <c r="AE17" s="368" t="str">
        <f>IF(R17="","",
ROUND(R17,3)*(VLOOKUP($F17,Reference!$B$36:$G$42,COLUMN(Reference!$G$2)-COLUMN(Reference!$B$2)+1,0)/(10^6))*(VLOOKUP('기준연도 활동자료 입력'!$F17,Reference!$B$36:$J$42,COLUMN(Reference!$H$2)-COLUMN(Reference!$B$2)+1,0)/(10^3)))</f>
        <v/>
      </c>
      <c r="AF17" s="368" t="str">
        <f>IF(S17="","",
ROUND(S17,3)*(VLOOKUP($F17,Reference!$B$36:$G$42,COLUMN(Reference!$G$2)-COLUMN(Reference!$B$2)+1,0)/(10^6))*(VLOOKUP('기준연도 활동자료 입력'!$F17,Reference!$B$36:$J$42,COLUMN(Reference!$H$2)-COLUMN(Reference!$B$2)+1,0)/(10^3)))</f>
        <v/>
      </c>
      <c r="AG17" s="369" t="str">
        <f>IF(T17="","",
ROUND(T17,3)*(VLOOKUP($F17,Reference!$B$36:$G$42,COLUMN(Reference!$G$2)-COLUMN(Reference!$B$2)+1,0)/(10^6))*(VLOOKUP('기준연도 활동자료 입력'!$F17,Reference!$B$36:$J$42,COLUMN(Reference!$H$2)-COLUMN(Reference!$B$2)+1,0)/(10^3)))</f>
        <v/>
      </c>
      <c r="AH17" s="370">
        <f t="shared" ref="AH17" si="4">SUM(V17:AG17)</f>
        <v>0</v>
      </c>
      <c r="AI17" s="371" t="str">
        <f>IF(I17="","",
ROUND(I17,3)*(VLOOKUP($F17,Reference!$B$36:$G$42,COLUMN(Reference!$G$2)-COLUMN(Reference!$B$2)+1,0)/(10^6))*(VLOOKUP('기준연도 활동자료 입력'!$F17,Reference!$B$36:$J$42,COLUMN(Reference!$I$2)-COLUMN(Reference!$B$2)+1,0)/(10^3)))</f>
        <v/>
      </c>
      <c r="AJ17" s="368" t="str">
        <f>IF(J17="","",
ROUND(J17,3)*(VLOOKUP($F17,Reference!$B$36:$G$42,COLUMN(Reference!$G$2)-COLUMN(Reference!$B$2)+1,0)/(10^6))*(VLOOKUP('기준연도 활동자료 입력'!$F17,Reference!$B$36:$J$42,COLUMN(Reference!$I$2)-COLUMN(Reference!$B$2)+1,0)/(10^3)))</f>
        <v/>
      </c>
      <c r="AK17" s="368" t="str">
        <f>IF(K17="","",
ROUND(K17,3)*(VLOOKUP($F17,Reference!$B$36:$G$42,COLUMN(Reference!$G$2)-COLUMN(Reference!$B$2)+1,0)/(10^6))*(VLOOKUP('기준연도 활동자료 입력'!$F17,Reference!$B$36:$J$42,COLUMN(Reference!$I$2)-COLUMN(Reference!$B$2)+1,0)/(10^3)))</f>
        <v/>
      </c>
      <c r="AL17" s="368" t="str">
        <f>IF(L17="","",
ROUND(L17,3)*(VLOOKUP($F17,Reference!$B$36:$G$42,COLUMN(Reference!$G$2)-COLUMN(Reference!$B$2)+1,0)/(10^6))*(VLOOKUP('기준연도 활동자료 입력'!$F17,Reference!$B$36:$J$42,COLUMN(Reference!$I$2)-COLUMN(Reference!$B$2)+1,0)/(10^3)))</f>
        <v/>
      </c>
      <c r="AM17" s="368" t="str">
        <f>IF(M17="","",
ROUND(M17,3)*(VLOOKUP($F17,Reference!$B$36:$G$42,COLUMN(Reference!$G$2)-COLUMN(Reference!$B$2)+1,0)/(10^6))*(VLOOKUP('기준연도 활동자료 입력'!$F17,Reference!$B$36:$J$42,COLUMN(Reference!$I$2)-COLUMN(Reference!$B$2)+1,0)/(10^3)))</f>
        <v/>
      </c>
      <c r="AN17" s="368" t="str">
        <f>IF(N17="","",
ROUND(N17,3)*(VLOOKUP($F17,Reference!$B$36:$G$42,COLUMN(Reference!$G$2)-COLUMN(Reference!$B$2)+1,0)/(10^6))*(VLOOKUP('기준연도 활동자료 입력'!$F17,Reference!$B$36:$J$42,COLUMN(Reference!$I$2)-COLUMN(Reference!$B$2)+1,0)/(10^3)))</f>
        <v/>
      </c>
      <c r="AO17" s="368" t="str">
        <f>IF(O17="","",
ROUND(O17,3)*(VLOOKUP($F17,Reference!$B$36:$G$42,COLUMN(Reference!$G$2)-COLUMN(Reference!$B$2)+1,0)/(10^6))*(VLOOKUP('기준연도 활동자료 입력'!$F17,Reference!$B$36:$J$42,COLUMN(Reference!$I$2)-COLUMN(Reference!$B$2)+1,0)/(10^3)))</f>
        <v/>
      </c>
      <c r="AP17" s="368" t="str">
        <f>IF(P17="","",
ROUND(P17,3)*(VLOOKUP($F17,Reference!$B$36:$G$42,COLUMN(Reference!$G$2)-COLUMN(Reference!$B$2)+1,0)/(10^6))*(VLOOKUP('기준연도 활동자료 입력'!$F17,Reference!$B$36:$J$42,COLUMN(Reference!$I$2)-COLUMN(Reference!$B$2)+1,0)/(10^3)))</f>
        <v/>
      </c>
      <c r="AQ17" s="368" t="str">
        <f>IF(Q17="","",
ROUND(Q17,3)*(VLOOKUP($F17,Reference!$B$36:$G$42,COLUMN(Reference!$G$2)-COLUMN(Reference!$B$2)+1,0)/(10^6))*(VLOOKUP('기준연도 활동자료 입력'!$F17,Reference!$B$36:$J$42,COLUMN(Reference!$I$2)-COLUMN(Reference!$B$2)+1,0)/(10^3)))</f>
        <v/>
      </c>
      <c r="AR17" s="368" t="str">
        <f>IF(R17="","",
ROUND(R17,3)*(VLOOKUP($F17,Reference!$B$36:$G$42,COLUMN(Reference!$G$2)-COLUMN(Reference!$B$2)+1,0)/(10^6))*(VLOOKUP('기준연도 활동자료 입력'!$F17,Reference!$B$36:$J$42,COLUMN(Reference!$I$2)-COLUMN(Reference!$B$2)+1,0)/(10^3)))</f>
        <v/>
      </c>
      <c r="AS17" s="368" t="str">
        <f>IF(S17="","",
ROUND(S17,3)*(VLOOKUP($F17,Reference!$B$36:$G$42,COLUMN(Reference!$G$2)-COLUMN(Reference!$B$2)+1,0)/(10^6))*(VLOOKUP('기준연도 활동자료 입력'!$F17,Reference!$B$36:$J$42,COLUMN(Reference!$I$2)-COLUMN(Reference!$B$2)+1,0)/(10^3)))</f>
        <v/>
      </c>
      <c r="AT17" s="369" t="str">
        <f>IF(T17="","",
ROUND(T17,3)*(VLOOKUP($F17,Reference!$B$36:$G$42,COLUMN(Reference!$G$2)-COLUMN(Reference!$B$2)+1,0)/(10^6))*(VLOOKUP('기준연도 활동자료 입력'!$F17,Reference!$B$36:$J$42,COLUMN(Reference!$I$2)-COLUMN(Reference!$B$2)+1,0)/(10^3)))</f>
        <v/>
      </c>
      <c r="AU17" s="370">
        <f t="shared" ref="AU17:AU41" si="5">SUM(AI17:AT17)</f>
        <v>0</v>
      </c>
      <c r="AV17" s="371" t="str">
        <f>IF(I17="","",
ROUND(I17,3)*(VLOOKUP($F17,Reference!$B$36:$G$42,COLUMN(Reference!$G$2)-COLUMN(Reference!$B$2)+1,0)/(10^6))*(VLOOKUP('기준연도 활동자료 입력'!$F17,Reference!$B$36:$J$42,COLUMN(Reference!$J$2)-COLUMN(Reference!$B$2)+1,0)/(10^3)))</f>
        <v/>
      </c>
      <c r="AW17" s="368" t="str">
        <f>IF(J17="","",
ROUND(J17,3)*(VLOOKUP($F17,Reference!$B$36:$G$42,COLUMN(Reference!$G$2)-COLUMN(Reference!$B$2)+1,0)/(10^6))*(VLOOKUP('기준연도 활동자료 입력'!$F17,Reference!$B$36:$J$42,COLUMN(Reference!$J$2)-COLUMN(Reference!$B$2)+1,0)/(10^3)))</f>
        <v/>
      </c>
      <c r="AX17" s="368" t="str">
        <f>IF(K17="","",
ROUND(K17,3)*(VLOOKUP($F17,Reference!$B$36:$G$42,COLUMN(Reference!$G$2)-COLUMN(Reference!$B$2)+1,0)/(10^6))*(VLOOKUP('기준연도 활동자료 입력'!$F17,Reference!$B$36:$J$42,COLUMN(Reference!$J$2)-COLUMN(Reference!$B$2)+1,0)/(10^3)))</f>
        <v/>
      </c>
      <c r="AY17" s="368" t="str">
        <f>IF(L17="","",
ROUND(L17,3)*(VLOOKUP($F17,Reference!$B$36:$G$42,COLUMN(Reference!$G$2)-COLUMN(Reference!$B$2)+1,0)/(10^6))*(VLOOKUP('기준연도 활동자료 입력'!$F17,Reference!$B$36:$J$42,COLUMN(Reference!$J$2)-COLUMN(Reference!$B$2)+1,0)/(10^3)))</f>
        <v/>
      </c>
      <c r="AZ17" s="368" t="str">
        <f>IF(M17="","",
ROUND(M17,3)*(VLOOKUP($F17,Reference!$B$36:$G$42,COLUMN(Reference!$G$2)-COLUMN(Reference!$B$2)+1,0)/(10^6))*(VLOOKUP('기준연도 활동자료 입력'!$F17,Reference!$B$36:$J$42,COLUMN(Reference!$J$2)-COLUMN(Reference!$B$2)+1,0)/(10^3)))</f>
        <v/>
      </c>
      <c r="BA17" s="368" t="str">
        <f>IF(N17="","",
ROUND(N17,3)*(VLOOKUP($F17,Reference!$B$36:$G$42,COLUMN(Reference!$G$2)-COLUMN(Reference!$B$2)+1,0)/(10^6))*(VLOOKUP('기준연도 활동자료 입력'!$F17,Reference!$B$36:$J$42,COLUMN(Reference!$J$2)-COLUMN(Reference!$B$2)+1,0)/(10^3)))</f>
        <v/>
      </c>
      <c r="BB17" s="368" t="str">
        <f>IF(O17="","",
ROUND(O17,3)*(VLOOKUP($F17,Reference!$B$36:$G$42,COLUMN(Reference!$G$2)-COLUMN(Reference!$B$2)+1,0)/(10^6))*(VLOOKUP('기준연도 활동자료 입력'!$F17,Reference!$B$36:$J$42,COLUMN(Reference!$J$2)-COLUMN(Reference!$B$2)+1,0)/(10^3)))</f>
        <v/>
      </c>
      <c r="BC17" s="368" t="str">
        <f>IF(P17="","",
ROUND(P17,3)*(VLOOKUP($F17,Reference!$B$36:$G$42,COLUMN(Reference!$G$2)-COLUMN(Reference!$B$2)+1,0)/(10^6))*(VLOOKUP('기준연도 활동자료 입력'!$F17,Reference!$B$36:$J$42,COLUMN(Reference!$J$2)-COLUMN(Reference!$B$2)+1,0)/(10^3)))</f>
        <v/>
      </c>
      <c r="BD17" s="368" t="str">
        <f>IF(Q17="","",
ROUND(Q17,3)*(VLOOKUP($F17,Reference!$B$36:$G$42,COLUMN(Reference!$G$2)-COLUMN(Reference!$B$2)+1,0)/(10^6))*(VLOOKUP('기준연도 활동자료 입력'!$F17,Reference!$B$36:$J$42,COLUMN(Reference!$J$2)-COLUMN(Reference!$B$2)+1,0)/(10^3)))</f>
        <v/>
      </c>
      <c r="BE17" s="368" t="str">
        <f>IF(R17="","",
ROUND(R17,3)*(VLOOKUP($F17,Reference!$B$36:$G$42,COLUMN(Reference!$G$2)-COLUMN(Reference!$B$2)+1,0)/(10^6))*(VLOOKUP('기준연도 활동자료 입력'!$F17,Reference!$B$36:$J$42,COLUMN(Reference!$J$2)-COLUMN(Reference!$B$2)+1,0)/(10^3)))</f>
        <v/>
      </c>
      <c r="BF17" s="368" t="str">
        <f>IF(S17="","",
ROUND(S17,3)*(VLOOKUP($F17,Reference!$B$36:$G$42,COLUMN(Reference!$G$2)-COLUMN(Reference!$B$2)+1,0)/(10^6))*(VLOOKUP('기준연도 활동자료 입력'!$F17,Reference!$B$36:$J$42,COLUMN(Reference!$J$2)-COLUMN(Reference!$B$2)+1,0)/(10^3)))</f>
        <v/>
      </c>
      <c r="BG17" s="369" t="str">
        <f>IF(T17="","",
ROUND(T17,3)*(VLOOKUP($F17,Reference!$B$36:$G$42,COLUMN(Reference!$G$2)-COLUMN(Reference!$B$2)+1,0)/(10^6))*(VLOOKUP('기준연도 활동자료 입력'!$F17,Reference!$B$36:$J$42,COLUMN(Reference!$J$2)-COLUMN(Reference!$B$2)+1,0)/(10^3)))</f>
        <v/>
      </c>
      <c r="BH17" s="370">
        <f t="shared" ref="BH17:BH50" si="6">SUM(AV17:BG17)</f>
        <v>0</v>
      </c>
    </row>
    <row r="18" spans="2:60" ht="17.149999999999999" customHeight="1">
      <c r="B18" s="503"/>
      <c r="C18" s="482"/>
      <c r="D18" s="512"/>
      <c r="E18" s="223"/>
      <c r="F18" s="224"/>
      <c r="G18" s="245"/>
      <c r="H18" s="301" t="str">
        <f>IF($F18="","",
VLOOKUP($F18,Reference!$B$36:$C$42,2,0))</f>
        <v/>
      </c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57">
        <f t="shared" si="0"/>
        <v>0</v>
      </c>
      <c r="V18" s="372" t="str">
        <f>IF(I18="","",
ROUND(I18,3)*(VLOOKUP($F18,Reference!$B$36:$G$42,COLUMN(Reference!$G$2)-COLUMN(Reference!$B$2)+1,0)/(10^6))*(VLOOKUP('기준연도 활동자료 입력'!$F18,Reference!$B$36:$J$42,COLUMN(Reference!$H$2)-COLUMN(Reference!$B$2)+1,0)/(10^3)))</f>
        <v/>
      </c>
      <c r="W18" s="373" t="str">
        <f>IF(J18="","",
ROUND(J18,3)*(VLOOKUP($F18,Reference!$B$36:$G$42,COLUMN(Reference!$G$2)-COLUMN(Reference!$B$2)+1,0)/(10^6))*(VLOOKUP('기준연도 활동자료 입력'!$F18,Reference!$B$36:$J$42,COLUMN(Reference!$H$2)-COLUMN(Reference!$B$2)+1,0)/(10^3)))</f>
        <v/>
      </c>
      <c r="X18" s="373" t="str">
        <f>IF(K18="","",
ROUND(K18,3)*(VLOOKUP($F18,Reference!$B$36:$G$42,COLUMN(Reference!$G$2)-COLUMN(Reference!$B$2)+1,0)/(10^6))*(VLOOKUP('기준연도 활동자료 입력'!$F18,Reference!$B$36:$J$42,COLUMN(Reference!$H$2)-COLUMN(Reference!$B$2)+1,0)/(10^3)))</f>
        <v/>
      </c>
      <c r="Y18" s="373" t="str">
        <f>IF(L18="","",
ROUND(L18,3)*(VLOOKUP($F18,Reference!$B$36:$G$42,COLUMN(Reference!$G$2)-COLUMN(Reference!$B$2)+1,0)/(10^6))*(VLOOKUP('기준연도 활동자료 입력'!$F18,Reference!$B$36:$J$42,COLUMN(Reference!$H$2)-COLUMN(Reference!$B$2)+1,0)/(10^3)))</f>
        <v/>
      </c>
      <c r="Z18" s="373" t="str">
        <f>IF(M18="","",
ROUND(M18,3)*(VLOOKUP($F18,Reference!$B$36:$G$42,COLUMN(Reference!$G$2)-COLUMN(Reference!$B$2)+1,0)/(10^6))*(VLOOKUP('기준연도 활동자료 입력'!$F18,Reference!$B$36:$J$42,COLUMN(Reference!$H$2)-COLUMN(Reference!$B$2)+1,0)/(10^3)))</f>
        <v/>
      </c>
      <c r="AA18" s="373" t="str">
        <f>IF(N18="","",
ROUND(N18,3)*(VLOOKUP($F18,Reference!$B$36:$G$42,COLUMN(Reference!$G$2)-COLUMN(Reference!$B$2)+1,0)/(10^6))*(VLOOKUP('기준연도 활동자료 입력'!$F18,Reference!$B$36:$J$42,COLUMN(Reference!$H$2)-COLUMN(Reference!$B$2)+1,0)/(10^3)))</f>
        <v/>
      </c>
      <c r="AB18" s="373" t="str">
        <f>IF(O18="","",
ROUND(O18,3)*(VLOOKUP($F18,Reference!$B$36:$G$42,COLUMN(Reference!$G$2)-COLUMN(Reference!$B$2)+1,0)/(10^6))*(VLOOKUP('기준연도 활동자료 입력'!$F18,Reference!$B$36:$J$42,COLUMN(Reference!$H$2)-COLUMN(Reference!$B$2)+1,0)/(10^3)))</f>
        <v/>
      </c>
      <c r="AC18" s="373" t="str">
        <f>IF(P18="","",
ROUND(P18,3)*(VLOOKUP($F18,Reference!$B$36:$G$42,COLUMN(Reference!$G$2)-COLUMN(Reference!$B$2)+1,0)/(10^6))*(VLOOKUP('기준연도 활동자료 입력'!$F18,Reference!$B$36:$J$42,COLUMN(Reference!$H$2)-COLUMN(Reference!$B$2)+1,0)/(10^3)))</f>
        <v/>
      </c>
      <c r="AD18" s="373" t="str">
        <f>IF(Q18="","",
ROUND(Q18,3)*(VLOOKUP($F18,Reference!$B$36:$G$42,COLUMN(Reference!$G$2)-COLUMN(Reference!$B$2)+1,0)/(10^6))*(VLOOKUP('기준연도 활동자료 입력'!$F18,Reference!$B$36:$J$42,COLUMN(Reference!$H$2)-COLUMN(Reference!$B$2)+1,0)/(10^3)))</f>
        <v/>
      </c>
      <c r="AE18" s="373" t="str">
        <f>IF(R18="","",
ROUND(R18,3)*(VLOOKUP($F18,Reference!$B$36:$G$42,COLUMN(Reference!$G$2)-COLUMN(Reference!$B$2)+1,0)/(10^6))*(VLOOKUP('기준연도 활동자료 입력'!$F18,Reference!$B$36:$J$42,COLUMN(Reference!$H$2)-COLUMN(Reference!$B$2)+1,0)/(10^3)))</f>
        <v/>
      </c>
      <c r="AF18" s="373" t="str">
        <f>IF(S18="","",
ROUND(S18,3)*(VLOOKUP($F18,Reference!$B$36:$G$42,COLUMN(Reference!$G$2)-COLUMN(Reference!$B$2)+1,0)/(10^6))*(VLOOKUP('기준연도 활동자료 입력'!$F18,Reference!$B$36:$J$42,COLUMN(Reference!$H$2)-COLUMN(Reference!$B$2)+1,0)/(10^3)))</f>
        <v/>
      </c>
      <c r="AG18" s="374" t="str">
        <f>IF(T18="","",
ROUND(T18,3)*(VLOOKUP($F18,Reference!$B$36:$G$42,COLUMN(Reference!$G$2)-COLUMN(Reference!$B$2)+1,0)/(10^6))*(VLOOKUP('기준연도 활동자료 입력'!$F18,Reference!$B$36:$J$42,COLUMN(Reference!$H$2)-COLUMN(Reference!$B$2)+1,0)/(10^3)))</f>
        <v/>
      </c>
      <c r="AH18" s="366">
        <f t="shared" ref="AH18:AH26" si="7">SUM(V18:AG18)</f>
        <v>0</v>
      </c>
      <c r="AI18" s="365" t="str">
        <f>IF(I18="","",
ROUND(I18,3)*(VLOOKUP($F18,Reference!$B$36:$G$42,COLUMN(Reference!$G$2)-COLUMN(Reference!$B$2)+1,0)/(10^6))*(VLOOKUP('기준연도 활동자료 입력'!$F18,Reference!$B$36:$J$42,COLUMN(Reference!$I$2)-COLUMN(Reference!$B$2)+1,0)/(10^3)))</f>
        <v/>
      </c>
      <c r="AJ18" s="373" t="str">
        <f>IF(J18="","",
ROUND(J18,3)*(VLOOKUP($F18,Reference!$B$36:$G$42,COLUMN(Reference!$G$2)-COLUMN(Reference!$B$2)+1,0)/(10^6))*(VLOOKUP('기준연도 활동자료 입력'!$F18,Reference!$B$36:$J$42,COLUMN(Reference!$I$2)-COLUMN(Reference!$B$2)+1,0)/(10^3)))</f>
        <v/>
      </c>
      <c r="AK18" s="373" t="str">
        <f>IF(K18="","",
ROUND(K18,3)*(VLOOKUP($F18,Reference!$B$36:$G$42,COLUMN(Reference!$G$2)-COLUMN(Reference!$B$2)+1,0)/(10^6))*(VLOOKUP('기준연도 활동자료 입력'!$F18,Reference!$B$36:$J$42,COLUMN(Reference!$I$2)-COLUMN(Reference!$B$2)+1,0)/(10^3)))</f>
        <v/>
      </c>
      <c r="AL18" s="373" t="str">
        <f>IF(L18="","",
ROUND(L18,3)*(VLOOKUP($F18,Reference!$B$36:$G$42,COLUMN(Reference!$G$2)-COLUMN(Reference!$B$2)+1,0)/(10^6))*(VLOOKUP('기준연도 활동자료 입력'!$F18,Reference!$B$36:$J$42,COLUMN(Reference!$I$2)-COLUMN(Reference!$B$2)+1,0)/(10^3)))</f>
        <v/>
      </c>
      <c r="AM18" s="373" t="str">
        <f>IF(M18="","",
ROUND(M18,3)*(VLOOKUP($F18,Reference!$B$36:$G$42,COLUMN(Reference!$G$2)-COLUMN(Reference!$B$2)+1,0)/(10^6))*(VLOOKUP('기준연도 활동자료 입력'!$F18,Reference!$B$36:$J$42,COLUMN(Reference!$I$2)-COLUMN(Reference!$B$2)+1,0)/(10^3)))</f>
        <v/>
      </c>
      <c r="AN18" s="373" t="str">
        <f>IF(N18="","",
ROUND(N18,3)*(VLOOKUP($F18,Reference!$B$36:$G$42,COLUMN(Reference!$G$2)-COLUMN(Reference!$B$2)+1,0)/(10^6))*(VLOOKUP('기준연도 활동자료 입력'!$F18,Reference!$B$36:$J$42,COLUMN(Reference!$I$2)-COLUMN(Reference!$B$2)+1,0)/(10^3)))</f>
        <v/>
      </c>
      <c r="AO18" s="373" t="str">
        <f>IF(O18="","",
ROUND(O18,3)*(VLOOKUP($F18,Reference!$B$36:$G$42,COLUMN(Reference!$G$2)-COLUMN(Reference!$B$2)+1,0)/(10^6))*(VLOOKUP('기준연도 활동자료 입력'!$F18,Reference!$B$36:$J$42,COLUMN(Reference!$I$2)-COLUMN(Reference!$B$2)+1,0)/(10^3)))</f>
        <v/>
      </c>
      <c r="AP18" s="373" t="str">
        <f>IF(P18="","",
ROUND(P18,3)*(VLOOKUP($F18,Reference!$B$36:$G$42,COLUMN(Reference!$G$2)-COLUMN(Reference!$B$2)+1,0)/(10^6))*(VLOOKUP('기준연도 활동자료 입력'!$F18,Reference!$B$36:$J$42,COLUMN(Reference!$I$2)-COLUMN(Reference!$B$2)+1,0)/(10^3)))</f>
        <v/>
      </c>
      <c r="AQ18" s="373" t="str">
        <f>IF(Q18="","",
ROUND(Q18,3)*(VLOOKUP($F18,Reference!$B$36:$G$42,COLUMN(Reference!$G$2)-COLUMN(Reference!$B$2)+1,0)/(10^6))*(VLOOKUP('기준연도 활동자료 입력'!$F18,Reference!$B$36:$J$42,COLUMN(Reference!$I$2)-COLUMN(Reference!$B$2)+1,0)/(10^3)))</f>
        <v/>
      </c>
      <c r="AR18" s="373" t="str">
        <f>IF(R18="","",
ROUND(R18,3)*(VLOOKUP($F18,Reference!$B$36:$G$42,COLUMN(Reference!$G$2)-COLUMN(Reference!$B$2)+1,0)/(10^6))*(VLOOKUP('기준연도 활동자료 입력'!$F18,Reference!$B$36:$J$42,COLUMN(Reference!$I$2)-COLUMN(Reference!$B$2)+1,0)/(10^3)))</f>
        <v/>
      </c>
      <c r="AS18" s="373" t="str">
        <f>IF(S18="","",
ROUND(S18,3)*(VLOOKUP($F18,Reference!$B$36:$G$42,COLUMN(Reference!$G$2)-COLUMN(Reference!$B$2)+1,0)/(10^6))*(VLOOKUP('기준연도 활동자료 입력'!$F18,Reference!$B$36:$J$42,COLUMN(Reference!$I$2)-COLUMN(Reference!$B$2)+1,0)/(10^3)))</f>
        <v/>
      </c>
      <c r="AT18" s="374" t="str">
        <f>IF(T18="","",
ROUND(T18,3)*(VLOOKUP($F18,Reference!$B$36:$G$42,COLUMN(Reference!$G$2)-COLUMN(Reference!$B$2)+1,0)/(10^6))*(VLOOKUP('기준연도 활동자료 입력'!$F18,Reference!$B$36:$J$42,COLUMN(Reference!$I$2)-COLUMN(Reference!$B$2)+1,0)/(10^3)))</f>
        <v/>
      </c>
      <c r="AU18" s="366">
        <f t="shared" ref="AU18:AU26" si="8">SUM(AI18:AT18)</f>
        <v>0</v>
      </c>
      <c r="AV18" s="365" t="str">
        <f>IF(I18="","",
ROUND(I18,3)*(VLOOKUP($F18,Reference!$B$36:$G$42,COLUMN(Reference!$G$2)-COLUMN(Reference!$B$2)+1,0)/(10^6))*(VLOOKUP('기준연도 활동자료 입력'!$F18,Reference!$B$36:$J$42,COLUMN(Reference!$J$2)-COLUMN(Reference!$B$2)+1,0)/(10^3)))</f>
        <v/>
      </c>
      <c r="AW18" s="373" t="str">
        <f>IF(J18="","",
ROUND(J18,3)*(VLOOKUP($F18,Reference!$B$36:$G$42,COLUMN(Reference!$G$2)-COLUMN(Reference!$B$2)+1,0)/(10^6))*(VLOOKUP('기준연도 활동자료 입력'!$F18,Reference!$B$36:$J$42,COLUMN(Reference!$J$2)-COLUMN(Reference!$B$2)+1,0)/(10^3)))</f>
        <v/>
      </c>
      <c r="AX18" s="373" t="str">
        <f>IF(K18="","",
ROUND(K18,3)*(VLOOKUP($F18,Reference!$B$36:$G$42,COLUMN(Reference!$G$2)-COLUMN(Reference!$B$2)+1,0)/(10^6))*(VLOOKUP('기준연도 활동자료 입력'!$F18,Reference!$B$36:$J$42,COLUMN(Reference!$J$2)-COLUMN(Reference!$B$2)+1,0)/(10^3)))</f>
        <v/>
      </c>
      <c r="AY18" s="373" t="str">
        <f>IF(L18="","",
ROUND(L18,3)*(VLOOKUP($F18,Reference!$B$36:$G$42,COLUMN(Reference!$G$2)-COLUMN(Reference!$B$2)+1,0)/(10^6))*(VLOOKUP('기준연도 활동자료 입력'!$F18,Reference!$B$36:$J$42,COLUMN(Reference!$J$2)-COLUMN(Reference!$B$2)+1,0)/(10^3)))</f>
        <v/>
      </c>
      <c r="AZ18" s="373" t="str">
        <f>IF(M18="","",
ROUND(M18,3)*(VLOOKUP($F18,Reference!$B$36:$G$42,COLUMN(Reference!$G$2)-COLUMN(Reference!$B$2)+1,0)/(10^6))*(VLOOKUP('기준연도 활동자료 입력'!$F18,Reference!$B$36:$J$42,COLUMN(Reference!$J$2)-COLUMN(Reference!$B$2)+1,0)/(10^3)))</f>
        <v/>
      </c>
      <c r="BA18" s="373" t="str">
        <f>IF(N18="","",
ROUND(N18,3)*(VLOOKUP($F18,Reference!$B$36:$G$42,COLUMN(Reference!$G$2)-COLUMN(Reference!$B$2)+1,0)/(10^6))*(VLOOKUP('기준연도 활동자료 입력'!$F18,Reference!$B$36:$J$42,COLUMN(Reference!$J$2)-COLUMN(Reference!$B$2)+1,0)/(10^3)))</f>
        <v/>
      </c>
      <c r="BB18" s="373" t="str">
        <f>IF(O18="","",
ROUND(O18,3)*(VLOOKUP($F18,Reference!$B$36:$G$42,COLUMN(Reference!$G$2)-COLUMN(Reference!$B$2)+1,0)/(10^6))*(VLOOKUP('기준연도 활동자료 입력'!$F18,Reference!$B$36:$J$42,COLUMN(Reference!$J$2)-COLUMN(Reference!$B$2)+1,0)/(10^3)))</f>
        <v/>
      </c>
      <c r="BC18" s="373" t="str">
        <f>IF(P18="","",
ROUND(P18,3)*(VLOOKUP($F18,Reference!$B$36:$G$42,COLUMN(Reference!$G$2)-COLUMN(Reference!$B$2)+1,0)/(10^6))*(VLOOKUP('기준연도 활동자료 입력'!$F18,Reference!$B$36:$J$42,COLUMN(Reference!$J$2)-COLUMN(Reference!$B$2)+1,0)/(10^3)))</f>
        <v/>
      </c>
      <c r="BD18" s="373" t="str">
        <f>IF(Q18="","",
ROUND(Q18,3)*(VLOOKUP($F18,Reference!$B$36:$G$42,COLUMN(Reference!$G$2)-COLUMN(Reference!$B$2)+1,0)/(10^6))*(VLOOKUP('기준연도 활동자료 입력'!$F18,Reference!$B$36:$J$42,COLUMN(Reference!$J$2)-COLUMN(Reference!$B$2)+1,0)/(10^3)))</f>
        <v/>
      </c>
      <c r="BE18" s="373" t="str">
        <f>IF(R18="","",
ROUND(R18,3)*(VLOOKUP($F18,Reference!$B$36:$G$42,COLUMN(Reference!$G$2)-COLUMN(Reference!$B$2)+1,0)/(10^6))*(VLOOKUP('기준연도 활동자료 입력'!$F18,Reference!$B$36:$J$42,COLUMN(Reference!$J$2)-COLUMN(Reference!$B$2)+1,0)/(10^3)))</f>
        <v/>
      </c>
      <c r="BF18" s="373" t="str">
        <f>IF(S18="","",
ROUND(S18,3)*(VLOOKUP($F18,Reference!$B$36:$G$42,COLUMN(Reference!$G$2)-COLUMN(Reference!$B$2)+1,0)/(10^6))*(VLOOKUP('기준연도 활동자료 입력'!$F18,Reference!$B$36:$J$42,COLUMN(Reference!$J$2)-COLUMN(Reference!$B$2)+1,0)/(10^3)))</f>
        <v/>
      </c>
      <c r="BG18" s="374" t="str">
        <f>IF(T18="","",
ROUND(T18,3)*(VLOOKUP($F18,Reference!$B$36:$G$42,COLUMN(Reference!$G$2)-COLUMN(Reference!$B$2)+1,0)/(10^6))*(VLOOKUP('기준연도 활동자료 입력'!$F18,Reference!$B$36:$J$42,COLUMN(Reference!$J$2)-COLUMN(Reference!$B$2)+1,0)/(10^3)))</f>
        <v/>
      </c>
      <c r="BH18" s="366">
        <f t="shared" ref="BH18:BH26" si="9">SUM(AV18:BG18)</f>
        <v>0</v>
      </c>
    </row>
    <row r="19" spans="2:60" ht="17.149999999999999" customHeight="1">
      <c r="B19" s="503"/>
      <c r="C19" s="482"/>
      <c r="D19" s="512"/>
      <c r="E19" s="223"/>
      <c r="F19" s="224"/>
      <c r="G19" s="245"/>
      <c r="H19" s="301" t="str">
        <f>IF($F19="","",
VLOOKUP($F19,Reference!$B$36:$C$42,2,0))</f>
        <v/>
      </c>
      <c r="I19" s="310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2"/>
      <c r="U19" s="357">
        <f t="shared" si="0"/>
        <v>0</v>
      </c>
      <c r="V19" s="372" t="str">
        <f>IF(I19="","",
ROUND(I19,3)*(VLOOKUP($F19,Reference!$B$36:$G$42,COLUMN(Reference!$G$2)-COLUMN(Reference!$B$2)+1,0)/(10^6))*(VLOOKUP('기준연도 활동자료 입력'!$F19,Reference!$B$36:$J$42,COLUMN(Reference!$H$2)-COLUMN(Reference!$B$2)+1,0)/(10^3)))</f>
        <v/>
      </c>
      <c r="W19" s="373" t="str">
        <f>IF(J19="","",
ROUND(J19,3)*(VLOOKUP($F19,Reference!$B$36:$G$42,COLUMN(Reference!$G$2)-COLUMN(Reference!$B$2)+1,0)/(10^6))*(VLOOKUP('기준연도 활동자료 입력'!$F19,Reference!$B$36:$J$42,COLUMN(Reference!$H$2)-COLUMN(Reference!$B$2)+1,0)/(10^3)))</f>
        <v/>
      </c>
      <c r="X19" s="373" t="str">
        <f>IF(K19="","",
ROUND(K19,3)*(VLOOKUP($F19,Reference!$B$36:$G$42,COLUMN(Reference!$G$2)-COLUMN(Reference!$B$2)+1,0)/(10^6))*(VLOOKUP('기준연도 활동자료 입력'!$F19,Reference!$B$36:$J$42,COLUMN(Reference!$H$2)-COLUMN(Reference!$B$2)+1,0)/(10^3)))</f>
        <v/>
      </c>
      <c r="Y19" s="373" t="str">
        <f>IF(L19="","",
ROUND(L19,3)*(VLOOKUP($F19,Reference!$B$36:$G$42,COLUMN(Reference!$G$2)-COLUMN(Reference!$B$2)+1,0)/(10^6))*(VLOOKUP('기준연도 활동자료 입력'!$F19,Reference!$B$36:$J$42,COLUMN(Reference!$H$2)-COLUMN(Reference!$B$2)+1,0)/(10^3)))</f>
        <v/>
      </c>
      <c r="Z19" s="373" t="str">
        <f>IF(M19="","",
ROUND(M19,3)*(VLOOKUP($F19,Reference!$B$36:$G$42,COLUMN(Reference!$G$2)-COLUMN(Reference!$B$2)+1,0)/(10^6))*(VLOOKUP('기준연도 활동자료 입력'!$F19,Reference!$B$36:$J$42,COLUMN(Reference!$H$2)-COLUMN(Reference!$B$2)+1,0)/(10^3)))</f>
        <v/>
      </c>
      <c r="AA19" s="373" t="str">
        <f>IF(N19="","",
ROUND(N19,3)*(VLOOKUP($F19,Reference!$B$36:$G$42,COLUMN(Reference!$G$2)-COLUMN(Reference!$B$2)+1,0)/(10^6))*(VLOOKUP('기준연도 활동자료 입력'!$F19,Reference!$B$36:$J$42,COLUMN(Reference!$H$2)-COLUMN(Reference!$B$2)+1,0)/(10^3)))</f>
        <v/>
      </c>
      <c r="AB19" s="373" t="str">
        <f>IF(O19="","",
ROUND(O19,3)*(VLOOKUP($F19,Reference!$B$36:$G$42,COLUMN(Reference!$G$2)-COLUMN(Reference!$B$2)+1,0)/(10^6))*(VLOOKUP('기준연도 활동자료 입력'!$F19,Reference!$B$36:$J$42,COLUMN(Reference!$H$2)-COLUMN(Reference!$B$2)+1,0)/(10^3)))</f>
        <v/>
      </c>
      <c r="AC19" s="373" t="str">
        <f>IF(P19="","",
ROUND(P19,3)*(VLOOKUP($F19,Reference!$B$36:$G$42,COLUMN(Reference!$G$2)-COLUMN(Reference!$B$2)+1,0)/(10^6))*(VLOOKUP('기준연도 활동자료 입력'!$F19,Reference!$B$36:$J$42,COLUMN(Reference!$H$2)-COLUMN(Reference!$B$2)+1,0)/(10^3)))</f>
        <v/>
      </c>
      <c r="AD19" s="373" t="str">
        <f>IF(Q19="","",
ROUND(Q19,3)*(VLOOKUP($F19,Reference!$B$36:$G$42,COLUMN(Reference!$G$2)-COLUMN(Reference!$B$2)+1,0)/(10^6))*(VLOOKUP('기준연도 활동자료 입력'!$F19,Reference!$B$36:$J$42,COLUMN(Reference!$H$2)-COLUMN(Reference!$B$2)+1,0)/(10^3)))</f>
        <v/>
      </c>
      <c r="AE19" s="373" t="str">
        <f>IF(R19="","",
ROUND(R19,3)*(VLOOKUP($F19,Reference!$B$36:$G$42,COLUMN(Reference!$G$2)-COLUMN(Reference!$B$2)+1,0)/(10^6))*(VLOOKUP('기준연도 활동자료 입력'!$F19,Reference!$B$36:$J$42,COLUMN(Reference!$H$2)-COLUMN(Reference!$B$2)+1,0)/(10^3)))</f>
        <v/>
      </c>
      <c r="AF19" s="373" t="str">
        <f>IF(S19="","",
ROUND(S19,3)*(VLOOKUP($F19,Reference!$B$36:$G$42,COLUMN(Reference!$G$2)-COLUMN(Reference!$B$2)+1,0)/(10^6))*(VLOOKUP('기준연도 활동자료 입력'!$F19,Reference!$B$36:$J$42,COLUMN(Reference!$H$2)-COLUMN(Reference!$B$2)+1,0)/(10^3)))</f>
        <v/>
      </c>
      <c r="AG19" s="374" t="str">
        <f>IF(T19="","",
ROUND(T19,3)*(VLOOKUP($F19,Reference!$B$36:$G$42,COLUMN(Reference!$G$2)-COLUMN(Reference!$B$2)+1,0)/(10^6))*(VLOOKUP('기준연도 활동자료 입력'!$F19,Reference!$B$36:$J$42,COLUMN(Reference!$H$2)-COLUMN(Reference!$B$2)+1,0)/(10^3)))</f>
        <v/>
      </c>
      <c r="AH19" s="366">
        <f t="shared" si="7"/>
        <v>0</v>
      </c>
      <c r="AI19" s="365" t="str">
        <f>IF(I19="","",
ROUND(I19,3)*(VLOOKUP($F19,Reference!$B$36:$G$42,COLUMN(Reference!$G$2)-COLUMN(Reference!$B$2)+1,0)/(10^6))*(VLOOKUP('기준연도 활동자료 입력'!$F19,Reference!$B$36:$J$42,COLUMN(Reference!$I$2)-COLUMN(Reference!$B$2)+1,0)/(10^3)))</f>
        <v/>
      </c>
      <c r="AJ19" s="373" t="str">
        <f>IF(J19="","",
ROUND(J19,3)*(VLOOKUP($F19,Reference!$B$36:$G$42,COLUMN(Reference!$G$2)-COLUMN(Reference!$B$2)+1,0)/(10^6))*(VLOOKUP('기준연도 활동자료 입력'!$F19,Reference!$B$36:$J$42,COLUMN(Reference!$I$2)-COLUMN(Reference!$B$2)+1,0)/(10^3)))</f>
        <v/>
      </c>
      <c r="AK19" s="373" t="str">
        <f>IF(K19="","",
ROUND(K19,3)*(VLOOKUP($F19,Reference!$B$36:$G$42,COLUMN(Reference!$G$2)-COLUMN(Reference!$B$2)+1,0)/(10^6))*(VLOOKUP('기준연도 활동자료 입력'!$F19,Reference!$B$36:$J$42,COLUMN(Reference!$I$2)-COLUMN(Reference!$B$2)+1,0)/(10^3)))</f>
        <v/>
      </c>
      <c r="AL19" s="373" t="str">
        <f>IF(L19="","",
ROUND(L19,3)*(VLOOKUP($F19,Reference!$B$36:$G$42,COLUMN(Reference!$G$2)-COLUMN(Reference!$B$2)+1,0)/(10^6))*(VLOOKUP('기준연도 활동자료 입력'!$F19,Reference!$B$36:$J$42,COLUMN(Reference!$I$2)-COLUMN(Reference!$B$2)+1,0)/(10^3)))</f>
        <v/>
      </c>
      <c r="AM19" s="373" t="str">
        <f>IF(M19="","",
ROUND(M19,3)*(VLOOKUP($F19,Reference!$B$36:$G$42,COLUMN(Reference!$G$2)-COLUMN(Reference!$B$2)+1,0)/(10^6))*(VLOOKUP('기준연도 활동자료 입력'!$F19,Reference!$B$36:$J$42,COLUMN(Reference!$I$2)-COLUMN(Reference!$B$2)+1,0)/(10^3)))</f>
        <v/>
      </c>
      <c r="AN19" s="373" t="str">
        <f>IF(N19="","",
ROUND(N19,3)*(VLOOKUP($F19,Reference!$B$36:$G$42,COLUMN(Reference!$G$2)-COLUMN(Reference!$B$2)+1,0)/(10^6))*(VLOOKUP('기준연도 활동자료 입력'!$F19,Reference!$B$36:$J$42,COLUMN(Reference!$I$2)-COLUMN(Reference!$B$2)+1,0)/(10^3)))</f>
        <v/>
      </c>
      <c r="AO19" s="373" t="str">
        <f>IF(O19="","",
ROUND(O19,3)*(VLOOKUP($F19,Reference!$B$36:$G$42,COLUMN(Reference!$G$2)-COLUMN(Reference!$B$2)+1,0)/(10^6))*(VLOOKUP('기준연도 활동자료 입력'!$F19,Reference!$B$36:$J$42,COLUMN(Reference!$I$2)-COLUMN(Reference!$B$2)+1,0)/(10^3)))</f>
        <v/>
      </c>
      <c r="AP19" s="373" t="str">
        <f>IF(P19="","",
ROUND(P19,3)*(VLOOKUP($F19,Reference!$B$36:$G$42,COLUMN(Reference!$G$2)-COLUMN(Reference!$B$2)+1,0)/(10^6))*(VLOOKUP('기준연도 활동자료 입력'!$F19,Reference!$B$36:$J$42,COLUMN(Reference!$I$2)-COLUMN(Reference!$B$2)+1,0)/(10^3)))</f>
        <v/>
      </c>
      <c r="AQ19" s="373" t="str">
        <f>IF(Q19="","",
ROUND(Q19,3)*(VLOOKUP($F19,Reference!$B$36:$G$42,COLUMN(Reference!$G$2)-COLUMN(Reference!$B$2)+1,0)/(10^6))*(VLOOKUP('기준연도 활동자료 입력'!$F19,Reference!$B$36:$J$42,COLUMN(Reference!$I$2)-COLUMN(Reference!$B$2)+1,0)/(10^3)))</f>
        <v/>
      </c>
      <c r="AR19" s="373" t="str">
        <f>IF(R19="","",
ROUND(R19,3)*(VLOOKUP($F19,Reference!$B$36:$G$42,COLUMN(Reference!$G$2)-COLUMN(Reference!$B$2)+1,0)/(10^6))*(VLOOKUP('기준연도 활동자료 입력'!$F19,Reference!$B$36:$J$42,COLUMN(Reference!$I$2)-COLUMN(Reference!$B$2)+1,0)/(10^3)))</f>
        <v/>
      </c>
      <c r="AS19" s="373" t="str">
        <f>IF(S19="","",
ROUND(S19,3)*(VLOOKUP($F19,Reference!$B$36:$G$42,COLUMN(Reference!$G$2)-COLUMN(Reference!$B$2)+1,0)/(10^6))*(VLOOKUP('기준연도 활동자료 입력'!$F19,Reference!$B$36:$J$42,COLUMN(Reference!$I$2)-COLUMN(Reference!$B$2)+1,0)/(10^3)))</f>
        <v/>
      </c>
      <c r="AT19" s="374" t="str">
        <f>IF(T19="","",
ROUND(T19,3)*(VLOOKUP($F19,Reference!$B$36:$G$42,COLUMN(Reference!$G$2)-COLUMN(Reference!$B$2)+1,0)/(10^6))*(VLOOKUP('기준연도 활동자료 입력'!$F19,Reference!$B$36:$J$42,COLUMN(Reference!$I$2)-COLUMN(Reference!$B$2)+1,0)/(10^3)))</f>
        <v/>
      </c>
      <c r="AU19" s="366">
        <f t="shared" si="8"/>
        <v>0</v>
      </c>
      <c r="AV19" s="365" t="str">
        <f>IF(I19="","",
ROUND(I19,3)*(VLOOKUP($F19,Reference!$B$36:$G$42,COLUMN(Reference!$G$2)-COLUMN(Reference!$B$2)+1,0)/(10^6))*(VLOOKUP('기준연도 활동자료 입력'!$F19,Reference!$B$36:$J$42,COLUMN(Reference!$J$2)-COLUMN(Reference!$B$2)+1,0)/(10^3)))</f>
        <v/>
      </c>
      <c r="AW19" s="373" t="str">
        <f>IF(J19="","",
ROUND(J19,3)*(VLOOKUP($F19,Reference!$B$36:$G$42,COLUMN(Reference!$G$2)-COLUMN(Reference!$B$2)+1,0)/(10^6))*(VLOOKUP('기준연도 활동자료 입력'!$F19,Reference!$B$36:$J$42,COLUMN(Reference!$J$2)-COLUMN(Reference!$B$2)+1,0)/(10^3)))</f>
        <v/>
      </c>
      <c r="AX19" s="373" t="str">
        <f>IF(K19="","",
ROUND(K19,3)*(VLOOKUP($F19,Reference!$B$36:$G$42,COLUMN(Reference!$G$2)-COLUMN(Reference!$B$2)+1,0)/(10^6))*(VLOOKUP('기준연도 활동자료 입력'!$F19,Reference!$B$36:$J$42,COLUMN(Reference!$J$2)-COLUMN(Reference!$B$2)+1,0)/(10^3)))</f>
        <v/>
      </c>
      <c r="AY19" s="373" t="str">
        <f>IF(L19="","",
ROUND(L19,3)*(VLOOKUP($F19,Reference!$B$36:$G$42,COLUMN(Reference!$G$2)-COLUMN(Reference!$B$2)+1,0)/(10^6))*(VLOOKUP('기준연도 활동자료 입력'!$F19,Reference!$B$36:$J$42,COLUMN(Reference!$J$2)-COLUMN(Reference!$B$2)+1,0)/(10^3)))</f>
        <v/>
      </c>
      <c r="AZ19" s="373" t="str">
        <f>IF(M19="","",
ROUND(M19,3)*(VLOOKUP($F19,Reference!$B$36:$G$42,COLUMN(Reference!$G$2)-COLUMN(Reference!$B$2)+1,0)/(10^6))*(VLOOKUP('기준연도 활동자료 입력'!$F19,Reference!$B$36:$J$42,COLUMN(Reference!$J$2)-COLUMN(Reference!$B$2)+1,0)/(10^3)))</f>
        <v/>
      </c>
      <c r="BA19" s="373" t="str">
        <f>IF(N19="","",
ROUND(N19,3)*(VLOOKUP($F19,Reference!$B$36:$G$42,COLUMN(Reference!$G$2)-COLUMN(Reference!$B$2)+1,0)/(10^6))*(VLOOKUP('기준연도 활동자료 입력'!$F19,Reference!$B$36:$J$42,COLUMN(Reference!$J$2)-COLUMN(Reference!$B$2)+1,0)/(10^3)))</f>
        <v/>
      </c>
      <c r="BB19" s="373" t="str">
        <f>IF(O19="","",
ROUND(O19,3)*(VLOOKUP($F19,Reference!$B$36:$G$42,COLUMN(Reference!$G$2)-COLUMN(Reference!$B$2)+1,0)/(10^6))*(VLOOKUP('기준연도 활동자료 입력'!$F19,Reference!$B$36:$J$42,COLUMN(Reference!$J$2)-COLUMN(Reference!$B$2)+1,0)/(10^3)))</f>
        <v/>
      </c>
      <c r="BC19" s="373" t="str">
        <f>IF(P19="","",
ROUND(P19,3)*(VLOOKUP($F19,Reference!$B$36:$G$42,COLUMN(Reference!$G$2)-COLUMN(Reference!$B$2)+1,0)/(10^6))*(VLOOKUP('기준연도 활동자료 입력'!$F19,Reference!$B$36:$J$42,COLUMN(Reference!$J$2)-COLUMN(Reference!$B$2)+1,0)/(10^3)))</f>
        <v/>
      </c>
      <c r="BD19" s="373" t="str">
        <f>IF(Q19="","",
ROUND(Q19,3)*(VLOOKUP($F19,Reference!$B$36:$G$42,COLUMN(Reference!$G$2)-COLUMN(Reference!$B$2)+1,0)/(10^6))*(VLOOKUP('기준연도 활동자료 입력'!$F19,Reference!$B$36:$J$42,COLUMN(Reference!$J$2)-COLUMN(Reference!$B$2)+1,0)/(10^3)))</f>
        <v/>
      </c>
      <c r="BE19" s="373" t="str">
        <f>IF(R19="","",
ROUND(R19,3)*(VLOOKUP($F19,Reference!$B$36:$G$42,COLUMN(Reference!$G$2)-COLUMN(Reference!$B$2)+1,0)/(10^6))*(VLOOKUP('기준연도 활동자료 입력'!$F19,Reference!$B$36:$J$42,COLUMN(Reference!$J$2)-COLUMN(Reference!$B$2)+1,0)/(10^3)))</f>
        <v/>
      </c>
      <c r="BF19" s="373" t="str">
        <f>IF(S19="","",
ROUND(S19,3)*(VLOOKUP($F19,Reference!$B$36:$G$42,COLUMN(Reference!$G$2)-COLUMN(Reference!$B$2)+1,0)/(10^6))*(VLOOKUP('기준연도 활동자료 입력'!$F19,Reference!$B$36:$J$42,COLUMN(Reference!$J$2)-COLUMN(Reference!$B$2)+1,0)/(10^3)))</f>
        <v/>
      </c>
      <c r="BG19" s="374" t="str">
        <f>IF(T19="","",
ROUND(T19,3)*(VLOOKUP($F19,Reference!$B$36:$G$42,COLUMN(Reference!$G$2)-COLUMN(Reference!$B$2)+1,0)/(10^6))*(VLOOKUP('기준연도 활동자료 입력'!$F19,Reference!$B$36:$J$42,COLUMN(Reference!$J$2)-COLUMN(Reference!$B$2)+1,0)/(10^3)))</f>
        <v/>
      </c>
      <c r="BH19" s="366">
        <f t="shared" si="9"/>
        <v>0</v>
      </c>
    </row>
    <row r="20" spans="2:60" ht="17.149999999999999" customHeight="1">
      <c r="B20" s="503"/>
      <c r="C20" s="482"/>
      <c r="D20" s="512"/>
      <c r="E20" s="223"/>
      <c r="F20" s="224"/>
      <c r="G20" s="245"/>
      <c r="H20" s="301" t="str">
        <f>IF($F20="","",
VLOOKUP($F20,Reference!$B$36:$C$42,2,0))</f>
        <v/>
      </c>
      <c r="I20" s="310"/>
      <c r="J20" s="311"/>
      <c r="K20" s="311"/>
      <c r="L20" s="311"/>
      <c r="M20" s="311"/>
      <c r="N20" s="311"/>
      <c r="O20" s="311"/>
      <c r="P20" s="311"/>
      <c r="Q20" s="311"/>
      <c r="R20" s="311"/>
      <c r="S20" s="311"/>
      <c r="T20" s="312"/>
      <c r="U20" s="357">
        <f t="shared" si="0"/>
        <v>0</v>
      </c>
      <c r="V20" s="372" t="str">
        <f>IF(I20="","",
ROUND(I20,3)*(VLOOKUP($F20,Reference!$B$36:$G$42,COLUMN(Reference!$G$2)-COLUMN(Reference!$B$2)+1,0)/(10^6))*(VLOOKUP('기준연도 활동자료 입력'!$F20,Reference!$B$36:$J$42,COLUMN(Reference!$H$2)-COLUMN(Reference!$B$2)+1,0)/(10^3)))</f>
        <v/>
      </c>
      <c r="W20" s="373" t="str">
        <f>IF(J20="","",
ROUND(J20,3)*(VLOOKUP($F20,Reference!$B$36:$G$42,COLUMN(Reference!$G$2)-COLUMN(Reference!$B$2)+1,0)/(10^6))*(VLOOKUP('기준연도 활동자료 입력'!$F20,Reference!$B$36:$J$42,COLUMN(Reference!$H$2)-COLUMN(Reference!$B$2)+1,0)/(10^3)))</f>
        <v/>
      </c>
      <c r="X20" s="373" t="str">
        <f>IF(K20="","",
ROUND(K20,3)*(VLOOKUP($F20,Reference!$B$36:$G$42,COLUMN(Reference!$G$2)-COLUMN(Reference!$B$2)+1,0)/(10^6))*(VLOOKUP('기준연도 활동자료 입력'!$F20,Reference!$B$36:$J$42,COLUMN(Reference!$H$2)-COLUMN(Reference!$B$2)+1,0)/(10^3)))</f>
        <v/>
      </c>
      <c r="Y20" s="373" t="str">
        <f>IF(L20="","",
ROUND(L20,3)*(VLOOKUP($F20,Reference!$B$36:$G$42,COLUMN(Reference!$G$2)-COLUMN(Reference!$B$2)+1,0)/(10^6))*(VLOOKUP('기준연도 활동자료 입력'!$F20,Reference!$B$36:$J$42,COLUMN(Reference!$H$2)-COLUMN(Reference!$B$2)+1,0)/(10^3)))</f>
        <v/>
      </c>
      <c r="Z20" s="373" t="str">
        <f>IF(M20="","",
ROUND(M20,3)*(VLOOKUP($F20,Reference!$B$36:$G$42,COLUMN(Reference!$G$2)-COLUMN(Reference!$B$2)+1,0)/(10^6))*(VLOOKUP('기준연도 활동자료 입력'!$F20,Reference!$B$36:$J$42,COLUMN(Reference!$H$2)-COLUMN(Reference!$B$2)+1,0)/(10^3)))</f>
        <v/>
      </c>
      <c r="AA20" s="373" t="str">
        <f>IF(N20="","",
ROUND(N20,3)*(VLOOKUP($F20,Reference!$B$36:$G$42,COLUMN(Reference!$G$2)-COLUMN(Reference!$B$2)+1,0)/(10^6))*(VLOOKUP('기준연도 활동자료 입력'!$F20,Reference!$B$36:$J$42,COLUMN(Reference!$H$2)-COLUMN(Reference!$B$2)+1,0)/(10^3)))</f>
        <v/>
      </c>
      <c r="AB20" s="373" t="str">
        <f>IF(O20="","",
ROUND(O20,3)*(VLOOKUP($F20,Reference!$B$36:$G$42,COLUMN(Reference!$G$2)-COLUMN(Reference!$B$2)+1,0)/(10^6))*(VLOOKUP('기준연도 활동자료 입력'!$F20,Reference!$B$36:$J$42,COLUMN(Reference!$H$2)-COLUMN(Reference!$B$2)+1,0)/(10^3)))</f>
        <v/>
      </c>
      <c r="AC20" s="373" t="str">
        <f>IF(P20="","",
ROUND(P20,3)*(VLOOKUP($F20,Reference!$B$36:$G$42,COLUMN(Reference!$G$2)-COLUMN(Reference!$B$2)+1,0)/(10^6))*(VLOOKUP('기준연도 활동자료 입력'!$F20,Reference!$B$36:$J$42,COLUMN(Reference!$H$2)-COLUMN(Reference!$B$2)+1,0)/(10^3)))</f>
        <v/>
      </c>
      <c r="AD20" s="373" t="str">
        <f>IF(Q20="","",
ROUND(Q20,3)*(VLOOKUP($F20,Reference!$B$36:$G$42,COLUMN(Reference!$G$2)-COLUMN(Reference!$B$2)+1,0)/(10^6))*(VLOOKUP('기준연도 활동자료 입력'!$F20,Reference!$B$36:$J$42,COLUMN(Reference!$H$2)-COLUMN(Reference!$B$2)+1,0)/(10^3)))</f>
        <v/>
      </c>
      <c r="AE20" s="373" t="str">
        <f>IF(R20="","",
ROUND(R20,3)*(VLOOKUP($F20,Reference!$B$36:$G$42,COLUMN(Reference!$G$2)-COLUMN(Reference!$B$2)+1,0)/(10^6))*(VLOOKUP('기준연도 활동자료 입력'!$F20,Reference!$B$36:$J$42,COLUMN(Reference!$H$2)-COLUMN(Reference!$B$2)+1,0)/(10^3)))</f>
        <v/>
      </c>
      <c r="AF20" s="373" t="str">
        <f>IF(S20="","",
ROUND(S20,3)*(VLOOKUP($F20,Reference!$B$36:$G$42,COLUMN(Reference!$G$2)-COLUMN(Reference!$B$2)+1,0)/(10^6))*(VLOOKUP('기준연도 활동자료 입력'!$F20,Reference!$B$36:$J$42,COLUMN(Reference!$H$2)-COLUMN(Reference!$B$2)+1,0)/(10^3)))</f>
        <v/>
      </c>
      <c r="AG20" s="374" t="str">
        <f>IF(T20="","",
ROUND(T20,3)*(VLOOKUP($F20,Reference!$B$36:$G$42,COLUMN(Reference!$G$2)-COLUMN(Reference!$B$2)+1,0)/(10^6))*(VLOOKUP('기준연도 활동자료 입력'!$F20,Reference!$B$36:$J$42,COLUMN(Reference!$H$2)-COLUMN(Reference!$B$2)+1,0)/(10^3)))</f>
        <v/>
      </c>
      <c r="AH20" s="366">
        <f t="shared" si="7"/>
        <v>0</v>
      </c>
      <c r="AI20" s="365" t="str">
        <f>IF(I20="","",
ROUND(I20,3)*(VLOOKUP($F20,Reference!$B$36:$G$42,COLUMN(Reference!$G$2)-COLUMN(Reference!$B$2)+1,0)/(10^6))*(VLOOKUP('기준연도 활동자료 입력'!$F20,Reference!$B$36:$J$42,COLUMN(Reference!$I$2)-COLUMN(Reference!$B$2)+1,0)/(10^3)))</f>
        <v/>
      </c>
      <c r="AJ20" s="373" t="str">
        <f>IF(J20="","",
ROUND(J20,3)*(VLOOKUP($F20,Reference!$B$36:$G$42,COLUMN(Reference!$G$2)-COLUMN(Reference!$B$2)+1,0)/(10^6))*(VLOOKUP('기준연도 활동자료 입력'!$F20,Reference!$B$36:$J$42,COLUMN(Reference!$I$2)-COLUMN(Reference!$B$2)+1,0)/(10^3)))</f>
        <v/>
      </c>
      <c r="AK20" s="373" t="str">
        <f>IF(K20="","",
ROUND(K20,3)*(VLOOKUP($F20,Reference!$B$36:$G$42,COLUMN(Reference!$G$2)-COLUMN(Reference!$B$2)+1,0)/(10^6))*(VLOOKUP('기준연도 활동자료 입력'!$F20,Reference!$B$36:$J$42,COLUMN(Reference!$I$2)-COLUMN(Reference!$B$2)+1,0)/(10^3)))</f>
        <v/>
      </c>
      <c r="AL20" s="373" t="str">
        <f>IF(L20="","",
ROUND(L20,3)*(VLOOKUP($F20,Reference!$B$36:$G$42,COLUMN(Reference!$G$2)-COLUMN(Reference!$B$2)+1,0)/(10^6))*(VLOOKUP('기준연도 활동자료 입력'!$F20,Reference!$B$36:$J$42,COLUMN(Reference!$I$2)-COLUMN(Reference!$B$2)+1,0)/(10^3)))</f>
        <v/>
      </c>
      <c r="AM20" s="373" t="str">
        <f>IF(M20="","",
ROUND(M20,3)*(VLOOKUP($F20,Reference!$B$36:$G$42,COLUMN(Reference!$G$2)-COLUMN(Reference!$B$2)+1,0)/(10^6))*(VLOOKUP('기준연도 활동자료 입력'!$F20,Reference!$B$36:$J$42,COLUMN(Reference!$I$2)-COLUMN(Reference!$B$2)+1,0)/(10^3)))</f>
        <v/>
      </c>
      <c r="AN20" s="373" t="str">
        <f>IF(N20="","",
ROUND(N20,3)*(VLOOKUP($F20,Reference!$B$36:$G$42,COLUMN(Reference!$G$2)-COLUMN(Reference!$B$2)+1,0)/(10^6))*(VLOOKUP('기준연도 활동자료 입력'!$F20,Reference!$B$36:$J$42,COLUMN(Reference!$I$2)-COLUMN(Reference!$B$2)+1,0)/(10^3)))</f>
        <v/>
      </c>
      <c r="AO20" s="373" t="str">
        <f>IF(O20="","",
ROUND(O20,3)*(VLOOKUP($F20,Reference!$B$36:$G$42,COLUMN(Reference!$G$2)-COLUMN(Reference!$B$2)+1,0)/(10^6))*(VLOOKUP('기준연도 활동자료 입력'!$F20,Reference!$B$36:$J$42,COLUMN(Reference!$I$2)-COLUMN(Reference!$B$2)+1,0)/(10^3)))</f>
        <v/>
      </c>
      <c r="AP20" s="373" t="str">
        <f>IF(P20="","",
ROUND(P20,3)*(VLOOKUP($F20,Reference!$B$36:$G$42,COLUMN(Reference!$G$2)-COLUMN(Reference!$B$2)+1,0)/(10^6))*(VLOOKUP('기준연도 활동자료 입력'!$F20,Reference!$B$36:$J$42,COLUMN(Reference!$I$2)-COLUMN(Reference!$B$2)+1,0)/(10^3)))</f>
        <v/>
      </c>
      <c r="AQ20" s="373" t="str">
        <f>IF(Q20="","",
ROUND(Q20,3)*(VLOOKUP($F20,Reference!$B$36:$G$42,COLUMN(Reference!$G$2)-COLUMN(Reference!$B$2)+1,0)/(10^6))*(VLOOKUP('기준연도 활동자료 입력'!$F20,Reference!$B$36:$J$42,COLUMN(Reference!$I$2)-COLUMN(Reference!$B$2)+1,0)/(10^3)))</f>
        <v/>
      </c>
      <c r="AR20" s="373" t="str">
        <f>IF(R20="","",
ROUND(R20,3)*(VLOOKUP($F20,Reference!$B$36:$G$42,COLUMN(Reference!$G$2)-COLUMN(Reference!$B$2)+1,0)/(10^6))*(VLOOKUP('기준연도 활동자료 입력'!$F20,Reference!$B$36:$J$42,COLUMN(Reference!$I$2)-COLUMN(Reference!$B$2)+1,0)/(10^3)))</f>
        <v/>
      </c>
      <c r="AS20" s="373" t="str">
        <f>IF(S20="","",
ROUND(S20,3)*(VLOOKUP($F20,Reference!$B$36:$G$42,COLUMN(Reference!$G$2)-COLUMN(Reference!$B$2)+1,0)/(10^6))*(VLOOKUP('기준연도 활동자료 입력'!$F20,Reference!$B$36:$J$42,COLUMN(Reference!$I$2)-COLUMN(Reference!$B$2)+1,0)/(10^3)))</f>
        <v/>
      </c>
      <c r="AT20" s="374" t="str">
        <f>IF(T20="","",
ROUND(T20,3)*(VLOOKUP($F20,Reference!$B$36:$G$42,COLUMN(Reference!$G$2)-COLUMN(Reference!$B$2)+1,0)/(10^6))*(VLOOKUP('기준연도 활동자료 입력'!$F20,Reference!$B$36:$J$42,COLUMN(Reference!$I$2)-COLUMN(Reference!$B$2)+1,0)/(10^3)))</f>
        <v/>
      </c>
      <c r="AU20" s="366">
        <f t="shared" si="8"/>
        <v>0</v>
      </c>
      <c r="AV20" s="365" t="str">
        <f>IF(I20="","",
ROUND(I20,3)*(VLOOKUP($F20,Reference!$B$36:$G$42,COLUMN(Reference!$G$2)-COLUMN(Reference!$B$2)+1,0)/(10^6))*(VLOOKUP('기준연도 활동자료 입력'!$F20,Reference!$B$36:$J$42,COLUMN(Reference!$J$2)-COLUMN(Reference!$B$2)+1,0)/(10^3)))</f>
        <v/>
      </c>
      <c r="AW20" s="373" t="str">
        <f>IF(J20="","",
ROUND(J20,3)*(VLOOKUP($F20,Reference!$B$36:$G$42,COLUMN(Reference!$G$2)-COLUMN(Reference!$B$2)+1,0)/(10^6))*(VLOOKUP('기준연도 활동자료 입력'!$F20,Reference!$B$36:$J$42,COLUMN(Reference!$J$2)-COLUMN(Reference!$B$2)+1,0)/(10^3)))</f>
        <v/>
      </c>
      <c r="AX20" s="373" t="str">
        <f>IF(K20="","",
ROUND(K20,3)*(VLOOKUP($F20,Reference!$B$36:$G$42,COLUMN(Reference!$G$2)-COLUMN(Reference!$B$2)+1,0)/(10^6))*(VLOOKUP('기준연도 활동자료 입력'!$F20,Reference!$B$36:$J$42,COLUMN(Reference!$J$2)-COLUMN(Reference!$B$2)+1,0)/(10^3)))</f>
        <v/>
      </c>
      <c r="AY20" s="373" t="str">
        <f>IF(L20="","",
ROUND(L20,3)*(VLOOKUP($F20,Reference!$B$36:$G$42,COLUMN(Reference!$G$2)-COLUMN(Reference!$B$2)+1,0)/(10^6))*(VLOOKUP('기준연도 활동자료 입력'!$F20,Reference!$B$36:$J$42,COLUMN(Reference!$J$2)-COLUMN(Reference!$B$2)+1,0)/(10^3)))</f>
        <v/>
      </c>
      <c r="AZ20" s="373" t="str">
        <f>IF(M20="","",
ROUND(M20,3)*(VLOOKUP($F20,Reference!$B$36:$G$42,COLUMN(Reference!$G$2)-COLUMN(Reference!$B$2)+1,0)/(10^6))*(VLOOKUP('기준연도 활동자료 입력'!$F20,Reference!$B$36:$J$42,COLUMN(Reference!$J$2)-COLUMN(Reference!$B$2)+1,0)/(10^3)))</f>
        <v/>
      </c>
      <c r="BA20" s="373" t="str">
        <f>IF(N20="","",
ROUND(N20,3)*(VLOOKUP($F20,Reference!$B$36:$G$42,COLUMN(Reference!$G$2)-COLUMN(Reference!$B$2)+1,0)/(10^6))*(VLOOKUP('기준연도 활동자료 입력'!$F20,Reference!$B$36:$J$42,COLUMN(Reference!$J$2)-COLUMN(Reference!$B$2)+1,0)/(10^3)))</f>
        <v/>
      </c>
      <c r="BB20" s="373" t="str">
        <f>IF(O20="","",
ROUND(O20,3)*(VLOOKUP($F20,Reference!$B$36:$G$42,COLUMN(Reference!$G$2)-COLUMN(Reference!$B$2)+1,0)/(10^6))*(VLOOKUP('기준연도 활동자료 입력'!$F20,Reference!$B$36:$J$42,COLUMN(Reference!$J$2)-COLUMN(Reference!$B$2)+1,0)/(10^3)))</f>
        <v/>
      </c>
      <c r="BC20" s="373" t="str">
        <f>IF(P20="","",
ROUND(P20,3)*(VLOOKUP($F20,Reference!$B$36:$G$42,COLUMN(Reference!$G$2)-COLUMN(Reference!$B$2)+1,0)/(10^6))*(VLOOKUP('기준연도 활동자료 입력'!$F20,Reference!$B$36:$J$42,COLUMN(Reference!$J$2)-COLUMN(Reference!$B$2)+1,0)/(10^3)))</f>
        <v/>
      </c>
      <c r="BD20" s="373" t="str">
        <f>IF(Q20="","",
ROUND(Q20,3)*(VLOOKUP($F20,Reference!$B$36:$G$42,COLUMN(Reference!$G$2)-COLUMN(Reference!$B$2)+1,0)/(10^6))*(VLOOKUP('기준연도 활동자료 입력'!$F20,Reference!$B$36:$J$42,COLUMN(Reference!$J$2)-COLUMN(Reference!$B$2)+1,0)/(10^3)))</f>
        <v/>
      </c>
      <c r="BE20" s="373" t="str">
        <f>IF(R20="","",
ROUND(R20,3)*(VLOOKUP($F20,Reference!$B$36:$G$42,COLUMN(Reference!$G$2)-COLUMN(Reference!$B$2)+1,0)/(10^6))*(VLOOKUP('기준연도 활동자료 입력'!$F20,Reference!$B$36:$J$42,COLUMN(Reference!$J$2)-COLUMN(Reference!$B$2)+1,0)/(10^3)))</f>
        <v/>
      </c>
      <c r="BF20" s="373" t="str">
        <f>IF(S20="","",
ROUND(S20,3)*(VLOOKUP($F20,Reference!$B$36:$G$42,COLUMN(Reference!$G$2)-COLUMN(Reference!$B$2)+1,0)/(10^6))*(VLOOKUP('기준연도 활동자료 입력'!$F20,Reference!$B$36:$J$42,COLUMN(Reference!$J$2)-COLUMN(Reference!$B$2)+1,0)/(10^3)))</f>
        <v/>
      </c>
      <c r="BG20" s="374" t="str">
        <f>IF(T20="","",
ROUND(T20,3)*(VLOOKUP($F20,Reference!$B$36:$G$42,COLUMN(Reference!$G$2)-COLUMN(Reference!$B$2)+1,0)/(10^6))*(VLOOKUP('기준연도 활동자료 입력'!$F20,Reference!$B$36:$J$42,COLUMN(Reference!$J$2)-COLUMN(Reference!$B$2)+1,0)/(10^3)))</f>
        <v/>
      </c>
      <c r="BH20" s="366">
        <f t="shared" si="9"/>
        <v>0</v>
      </c>
    </row>
    <row r="21" spans="2:60" ht="17.149999999999999" customHeight="1">
      <c r="B21" s="503"/>
      <c r="C21" s="482"/>
      <c r="D21" s="512"/>
      <c r="E21" s="223"/>
      <c r="F21" s="224"/>
      <c r="G21" s="245"/>
      <c r="H21" s="301" t="str">
        <f>IF($F21="","",
VLOOKUP($F21,Reference!$B$36:$C$42,2,0))</f>
        <v/>
      </c>
      <c r="I21" s="310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2"/>
      <c r="U21" s="357">
        <f t="shared" si="0"/>
        <v>0</v>
      </c>
      <c r="V21" s="372" t="str">
        <f>IF(I21="","",
ROUND(I21,3)*(VLOOKUP($F21,Reference!$B$36:$G$42,COLUMN(Reference!$G$2)-COLUMN(Reference!$B$2)+1,0)/(10^6))*(VLOOKUP('기준연도 활동자료 입력'!$F21,Reference!$B$36:$J$42,COLUMN(Reference!$H$2)-COLUMN(Reference!$B$2)+1,0)/(10^3)))</f>
        <v/>
      </c>
      <c r="W21" s="373" t="str">
        <f>IF(J21="","",
ROUND(J21,3)*(VLOOKUP($F21,Reference!$B$36:$G$42,COLUMN(Reference!$G$2)-COLUMN(Reference!$B$2)+1,0)/(10^6))*(VLOOKUP('기준연도 활동자료 입력'!$F21,Reference!$B$36:$J$42,COLUMN(Reference!$H$2)-COLUMN(Reference!$B$2)+1,0)/(10^3)))</f>
        <v/>
      </c>
      <c r="X21" s="373" t="str">
        <f>IF(K21="","",
ROUND(K21,3)*(VLOOKUP($F21,Reference!$B$36:$G$42,COLUMN(Reference!$G$2)-COLUMN(Reference!$B$2)+1,0)/(10^6))*(VLOOKUP('기준연도 활동자료 입력'!$F21,Reference!$B$36:$J$42,COLUMN(Reference!$H$2)-COLUMN(Reference!$B$2)+1,0)/(10^3)))</f>
        <v/>
      </c>
      <c r="Y21" s="373" t="str">
        <f>IF(L21="","",
ROUND(L21,3)*(VLOOKUP($F21,Reference!$B$36:$G$42,COLUMN(Reference!$G$2)-COLUMN(Reference!$B$2)+1,0)/(10^6))*(VLOOKUP('기준연도 활동자료 입력'!$F21,Reference!$B$36:$J$42,COLUMN(Reference!$H$2)-COLUMN(Reference!$B$2)+1,0)/(10^3)))</f>
        <v/>
      </c>
      <c r="Z21" s="373" t="str">
        <f>IF(M21="","",
ROUND(M21,3)*(VLOOKUP($F21,Reference!$B$36:$G$42,COLUMN(Reference!$G$2)-COLUMN(Reference!$B$2)+1,0)/(10^6))*(VLOOKUP('기준연도 활동자료 입력'!$F21,Reference!$B$36:$J$42,COLUMN(Reference!$H$2)-COLUMN(Reference!$B$2)+1,0)/(10^3)))</f>
        <v/>
      </c>
      <c r="AA21" s="373" t="str">
        <f>IF(N21="","",
ROUND(N21,3)*(VLOOKUP($F21,Reference!$B$36:$G$42,COLUMN(Reference!$G$2)-COLUMN(Reference!$B$2)+1,0)/(10^6))*(VLOOKUP('기준연도 활동자료 입력'!$F21,Reference!$B$36:$J$42,COLUMN(Reference!$H$2)-COLUMN(Reference!$B$2)+1,0)/(10^3)))</f>
        <v/>
      </c>
      <c r="AB21" s="373" t="str">
        <f>IF(O21="","",
ROUND(O21,3)*(VLOOKUP($F21,Reference!$B$36:$G$42,COLUMN(Reference!$G$2)-COLUMN(Reference!$B$2)+1,0)/(10^6))*(VLOOKUP('기준연도 활동자료 입력'!$F21,Reference!$B$36:$J$42,COLUMN(Reference!$H$2)-COLUMN(Reference!$B$2)+1,0)/(10^3)))</f>
        <v/>
      </c>
      <c r="AC21" s="373" t="str">
        <f>IF(P21="","",
ROUND(P21,3)*(VLOOKUP($F21,Reference!$B$36:$G$42,COLUMN(Reference!$G$2)-COLUMN(Reference!$B$2)+1,0)/(10^6))*(VLOOKUP('기준연도 활동자료 입력'!$F21,Reference!$B$36:$J$42,COLUMN(Reference!$H$2)-COLUMN(Reference!$B$2)+1,0)/(10^3)))</f>
        <v/>
      </c>
      <c r="AD21" s="373" t="str">
        <f>IF(Q21="","",
ROUND(Q21,3)*(VLOOKUP($F21,Reference!$B$36:$G$42,COLUMN(Reference!$G$2)-COLUMN(Reference!$B$2)+1,0)/(10^6))*(VLOOKUP('기준연도 활동자료 입력'!$F21,Reference!$B$36:$J$42,COLUMN(Reference!$H$2)-COLUMN(Reference!$B$2)+1,0)/(10^3)))</f>
        <v/>
      </c>
      <c r="AE21" s="373" t="str">
        <f>IF(R21="","",
ROUND(R21,3)*(VLOOKUP($F21,Reference!$B$36:$G$42,COLUMN(Reference!$G$2)-COLUMN(Reference!$B$2)+1,0)/(10^6))*(VLOOKUP('기준연도 활동자료 입력'!$F21,Reference!$B$36:$J$42,COLUMN(Reference!$H$2)-COLUMN(Reference!$B$2)+1,0)/(10^3)))</f>
        <v/>
      </c>
      <c r="AF21" s="373" t="str">
        <f>IF(S21="","",
ROUND(S21,3)*(VLOOKUP($F21,Reference!$B$36:$G$42,COLUMN(Reference!$G$2)-COLUMN(Reference!$B$2)+1,0)/(10^6))*(VLOOKUP('기준연도 활동자료 입력'!$F21,Reference!$B$36:$J$42,COLUMN(Reference!$H$2)-COLUMN(Reference!$B$2)+1,0)/(10^3)))</f>
        <v/>
      </c>
      <c r="AG21" s="374" t="str">
        <f>IF(T21="","",
ROUND(T21,3)*(VLOOKUP($F21,Reference!$B$36:$G$42,COLUMN(Reference!$G$2)-COLUMN(Reference!$B$2)+1,0)/(10^6))*(VLOOKUP('기준연도 활동자료 입력'!$F21,Reference!$B$36:$J$42,COLUMN(Reference!$H$2)-COLUMN(Reference!$B$2)+1,0)/(10^3)))</f>
        <v/>
      </c>
      <c r="AH21" s="366">
        <f t="shared" si="7"/>
        <v>0</v>
      </c>
      <c r="AI21" s="365" t="str">
        <f>IF(I21="","",
ROUND(I21,3)*(VLOOKUP($F21,Reference!$B$36:$G$42,COLUMN(Reference!$G$2)-COLUMN(Reference!$B$2)+1,0)/(10^6))*(VLOOKUP('기준연도 활동자료 입력'!$F21,Reference!$B$36:$J$42,COLUMN(Reference!$I$2)-COLUMN(Reference!$B$2)+1,0)/(10^3)))</f>
        <v/>
      </c>
      <c r="AJ21" s="373" t="str">
        <f>IF(J21="","",
ROUND(J21,3)*(VLOOKUP($F21,Reference!$B$36:$G$42,COLUMN(Reference!$G$2)-COLUMN(Reference!$B$2)+1,0)/(10^6))*(VLOOKUP('기준연도 활동자료 입력'!$F21,Reference!$B$36:$J$42,COLUMN(Reference!$I$2)-COLUMN(Reference!$B$2)+1,0)/(10^3)))</f>
        <v/>
      </c>
      <c r="AK21" s="373" t="str">
        <f>IF(K21="","",
ROUND(K21,3)*(VLOOKUP($F21,Reference!$B$36:$G$42,COLUMN(Reference!$G$2)-COLUMN(Reference!$B$2)+1,0)/(10^6))*(VLOOKUP('기준연도 활동자료 입력'!$F21,Reference!$B$36:$J$42,COLUMN(Reference!$I$2)-COLUMN(Reference!$B$2)+1,0)/(10^3)))</f>
        <v/>
      </c>
      <c r="AL21" s="373" t="str">
        <f>IF(L21="","",
ROUND(L21,3)*(VLOOKUP($F21,Reference!$B$36:$G$42,COLUMN(Reference!$G$2)-COLUMN(Reference!$B$2)+1,0)/(10^6))*(VLOOKUP('기준연도 활동자료 입력'!$F21,Reference!$B$36:$J$42,COLUMN(Reference!$I$2)-COLUMN(Reference!$B$2)+1,0)/(10^3)))</f>
        <v/>
      </c>
      <c r="AM21" s="373" t="str">
        <f>IF(M21="","",
ROUND(M21,3)*(VLOOKUP($F21,Reference!$B$36:$G$42,COLUMN(Reference!$G$2)-COLUMN(Reference!$B$2)+1,0)/(10^6))*(VLOOKUP('기준연도 활동자료 입력'!$F21,Reference!$B$36:$J$42,COLUMN(Reference!$I$2)-COLUMN(Reference!$B$2)+1,0)/(10^3)))</f>
        <v/>
      </c>
      <c r="AN21" s="373" t="str">
        <f>IF(N21="","",
ROUND(N21,3)*(VLOOKUP($F21,Reference!$B$36:$G$42,COLUMN(Reference!$G$2)-COLUMN(Reference!$B$2)+1,0)/(10^6))*(VLOOKUP('기준연도 활동자료 입력'!$F21,Reference!$B$36:$J$42,COLUMN(Reference!$I$2)-COLUMN(Reference!$B$2)+1,0)/(10^3)))</f>
        <v/>
      </c>
      <c r="AO21" s="373" t="str">
        <f>IF(O21="","",
ROUND(O21,3)*(VLOOKUP($F21,Reference!$B$36:$G$42,COLUMN(Reference!$G$2)-COLUMN(Reference!$B$2)+1,0)/(10^6))*(VLOOKUP('기준연도 활동자료 입력'!$F21,Reference!$B$36:$J$42,COLUMN(Reference!$I$2)-COLUMN(Reference!$B$2)+1,0)/(10^3)))</f>
        <v/>
      </c>
      <c r="AP21" s="373" t="str">
        <f>IF(P21="","",
ROUND(P21,3)*(VLOOKUP($F21,Reference!$B$36:$G$42,COLUMN(Reference!$G$2)-COLUMN(Reference!$B$2)+1,0)/(10^6))*(VLOOKUP('기준연도 활동자료 입력'!$F21,Reference!$B$36:$J$42,COLUMN(Reference!$I$2)-COLUMN(Reference!$B$2)+1,0)/(10^3)))</f>
        <v/>
      </c>
      <c r="AQ21" s="373" t="str">
        <f>IF(Q21="","",
ROUND(Q21,3)*(VLOOKUP($F21,Reference!$B$36:$G$42,COLUMN(Reference!$G$2)-COLUMN(Reference!$B$2)+1,0)/(10^6))*(VLOOKUP('기준연도 활동자료 입력'!$F21,Reference!$B$36:$J$42,COLUMN(Reference!$I$2)-COLUMN(Reference!$B$2)+1,0)/(10^3)))</f>
        <v/>
      </c>
      <c r="AR21" s="373" t="str">
        <f>IF(R21="","",
ROUND(R21,3)*(VLOOKUP($F21,Reference!$B$36:$G$42,COLUMN(Reference!$G$2)-COLUMN(Reference!$B$2)+1,0)/(10^6))*(VLOOKUP('기준연도 활동자료 입력'!$F21,Reference!$B$36:$J$42,COLUMN(Reference!$I$2)-COLUMN(Reference!$B$2)+1,0)/(10^3)))</f>
        <v/>
      </c>
      <c r="AS21" s="373" t="str">
        <f>IF(S21="","",
ROUND(S21,3)*(VLOOKUP($F21,Reference!$B$36:$G$42,COLUMN(Reference!$G$2)-COLUMN(Reference!$B$2)+1,0)/(10^6))*(VLOOKUP('기준연도 활동자료 입력'!$F21,Reference!$B$36:$J$42,COLUMN(Reference!$I$2)-COLUMN(Reference!$B$2)+1,0)/(10^3)))</f>
        <v/>
      </c>
      <c r="AT21" s="374" t="str">
        <f>IF(T21="","",
ROUND(T21,3)*(VLOOKUP($F21,Reference!$B$36:$G$42,COLUMN(Reference!$G$2)-COLUMN(Reference!$B$2)+1,0)/(10^6))*(VLOOKUP('기준연도 활동자료 입력'!$F21,Reference!$B$36:$J$42,COLUMN(Reference!$I$2)-COLUMN(Reference!$B$2)+1,0)/(10^3)))</f>
        <v/>
      </c>
      <c r="AU21" s="366">
        <f t="shared" si="8"/>
        <v>0</v>
      </c>
      <c r="AV21" s="365" t="str">
        <f>IF(I21="","",
ROUND(I21,3)*(VLOOKUP($F21,Reference!$B$36:$G$42,COLUMN(Reference!$G$2)-COLUMN(Reference!$B$2)+1,0)/(10^6))*(VLOOKUP('기준연도 활동자료 입력'!$F21,Reference!$B$36:$J$42,COLUMN(Reference!$J$2)-COLUMN(Reference!$B$2)+1,0)/(10^3)))</f>
        <v/>
      </c>
      <c r="AW21" s="373" t="str">
        <f>IF(J21="","",
ROUND(J21,3)*(VLOOKUP($F21,Reference!$B$36:$G$42,COLUMN(Reference!$G$2)-COLUMN(Reference!$B$2)+1,0)/(10^6))*(VLOOKUP('기준연도 활동자료 입력'!$F21,Reference!$B$36:$J$42,COLUMN(Reference!$J$2)-COLUMN(Reference!$B$2)+1,0)/(10^3)))</f>
        <v/>
      </c>
      <c r="AX21" s="373" t="str">
        <f>IF(K21="","",
ROUND(K21,3)*(VLOOKUP($F21,Reference!$B$36:$G$42,COLUMN(Reference!$G$2)-COLUMN(Reference!$B$2)+1,0)/(10^6))*(VLOOKUP('기준연도 활동자료 입력'!$F21,Reference!$B$36:$J$42,COLUMN(Reference!$J$2)-COLUMN(Reference!$B$2)+1,0)/(10^3)))</f>
        <v/>
      </c>
      <c r="AY21" s="373" t="str">
        <f>IF(L21="","",
ROUND(L21,3)*(VLOOKUP($F21,Reference!$B$36:$G$42,COLUMN(Reference!$G$2)-COLUMN(Reference!$B$2)+1,0)/(10^6))*(VLOOKUP('기준연도 활동자료 입력'!$F21,Reference!$B$36:$J$42,COLUMN(Reference!$J$2)-COLUMN(Reference!$B$2)+1,0)/(10^3)))</f>
        <v/>
      </c>
      <c r="AZ21" s="373" t="str">
        <f>IF(M21="","",
ROUND(M21,3)*(VLOOKUP($F21,Reference!$B$36:$G$42,COLUMN(Reference!$G$2)-COLUMN(Reference!$B$2)+1,0)/(10^6))*(VLOOKUP('기준연도 활동자료 입력'!$F21,Reference!$B$36:$J$42,COLUMN(Reference!$J$2)-COLUMN(Reference!$B$2)+1,0)/(10^3)))</f>
        <v/>
      </c>
      <c r="BA21" s="373" t="str">
        <f>IF(N21="","",
ROUND(N21,3)*(VLOOKUP($F21,Reference!$B$36:$G$42,COLUMN(Reference!$G$2)-COLUMN(Reference!$B$2)+1,0)/(10^6))*(VLOOKUP('기준연도 활동자료 입력'!$F21,Reference!$B$36:$J$42,COLUMN(Reference!$J$2)-COLUMN(Reference!$B$2)+1,0)/(10^3)))</f>
        <v/>
      </c>
      <c r="BB21" s="373" t="str">
        <f>IF(O21="","",
ROUND(O21,3)*(VLOOKUP($F21,Reference!$B$36:$G$42,COLUMN(Reference!$G$2)-COLUMN(Reference!$B$2)+1,0)/(10^6))*(VLOOKUP('기준연도 활동자료 입력'!$F21,Reference!$B$36:$J$42,COLUMN(Reference!$J$2)-COLUMN(Reference!$B$2)+1,0)/(10^3)))</f>
        <v/>
      </c>
      <c r="BC21" s="373" t="str">
        <f>IF(P21="","",
ROUND(P21,3)*(VLOOKUP($F21,Reference!$B$36:$G$42,COLUMN(Reference!$G$2)-COLUMN(Reference!$B$2)+1,0)/(10^6))*(VLOOKUP('기준연도 활동자료 입력'!$F21,Reference!$B$36:$J$42,COLUMN(Reference!$J$2)-COLUMN(Reference!$B$2)+1,0)/(10^3)))</f>
        <v/>
      </c>
      <c r="BD21" s="373" t="str">
        <f>IF(Q21="","",
ROUND(Q21,3)*(VLOOKUP($F21,Reference!$B$36:$G$42,COLUMN(Reference!$G$2)-COLUMN(Reference!$B$2)+1,0)/(10^6))*(VLOOKUP('기준연도 활동자료 입력'!$F21,Reference!$B$36:$J$42,COLUMN(Reference!$J$2)-COLUMN(Reference!$B$2)+1,0)/(10^3)))</f>
        <v/>
      </c>
      <c r="BE21" s="373" t="str">
        <f>IF(R21="","",
ROUND(R21,3)*(VLOOKUP($F21,Reference!$B$36:$G$42,COLUMN(Reference!$G$2)-COLUMN(Reference!$B$2)+1,0)/(10^6))*(VLOOKUP('기준연도 활동자료 입력'!$F21,Reference!$B$36:$J$42,COLUMN(Reference!$J$2)-COLUMN(Reference!$B$2)+1,0)/(10^3)))</f>
        <v/>
      </c>
      <c r="BF21" s="373" t="str">
        <f>IF(S21="","",
ROUND(S21,3)*(VLOOKUP($F21,Reference!$B$36:$G$42,COLUMN(Reference!$G$2)-COLUMN(Reference!$B$2)+1,0)/(10^6))*(VLOOKUP('기준연도 활동자료 입력'!$F21,Reference!$B$36:$J$42,COLUMN(Reference!$J$2)-COLUMN(Reference!$B$2)+1,0)/(10^3)))</f>
        <v/>
      </c>
      <c r="BG21" s="374" t="str">
        <f>IF(T21="","",
ROUND(T21,3)*(VLOOKUP($F21,Reference!$B$36:$G$42,COLUMN(Reference!$G$2)-COLUMN(Reference!$B$2)+1,0)/(10^6))*(VLOOKUP('기준연도 활동자료 입력'!$F21,Reference!$B$36:$J$42,COLUMN(Reference!$J$2)-COLUMN(Reference!$B$2)+1,0)/(10^3)))</f>
        <v/>
      </c>
      <c r="BH21" s="366">
        <f t="shared" si="9"/>
        <v>0</v>
      </c>
    </row>
    <row r="22" spans="2:60" ht="17.149999999999999" customHeight="1">
      <c r="B22" s="503"/>
      <c r="C22" s="482"/>
      <c r="D22" s="512"/>
      <c r="E22" s="223"/>
      <c r="F22" s="224"/>
      <c r="G22" s="245"/>
      <c r="H22" s="301" t="str">
        <f>IF($F22="","",
VLOOKUP($F22,Reference!$B$36:$C$42,2,0))</f>
        <v/>
      </c>
      <c r="I22" s="310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2"/>
      <c r="U22" s="357">
        <f t="shared" si="0"/>
        <v>0</v>
      </c>
      <c r="V22" s="372" t="str">
        <f>IF(I22="","",
ROUND(I22,3)*(VLOOKUP($F22,Reference!$B$36:$G$42,COLUMN(Reference!$G$2)-COLUMN(Reference!$B$2)+1,0)/(10^6))*(VLOOKUP('기준연도 활동자료 입력'!$F22,Reference!$B$36:$J$42,COLUMN(Reference!$H$2)-COLUMN(Reference!$B$2)+1,0)/(10^3)))</f>
        <v/>
      </c>
      <c r="W22" s="373" t="str">
        <f>IF(J22="","",
ROUND(J22,3)*(VLOOKUP($F22,Reference!$B$36:$G$42,COLUMN(Reference!$G$2)-COLUMN(Reference!$B$2)+1,0)/(10^6))*(VLOOKUP('기준연도 활동자료 입력'!$F22,Reference!$B$36:$J$42,COLUMN(Reference!$H$2)-COLUMN(Reference!$B$2)+1,0)/(10^3)))</f>
        <v/>
      </c>
      <c r="X22" s="373" t="str">
        <f>IF(K22="","",
ROUND(K22,3)*(VLOOKUP($F22,Reference!$B$36:$G$42,COLUMN(Reference!$G$2)-COLUMN(Reference!$B$2)+1,0)/(10^6))*(VLOOKUP('기준연도 활동자료 입력'!$F22,Reference!$B$36:$J$42,COLUMN(Reference!$H$2)-COLUMN(Reference!$B$2)+1,0)/(10^3)))</f>
        <v/>
      </c>
      <c r="Y22" s="373" t="str">
        <f>IF(L22="","",
ROUND(L22,3)*(VLOOKUP($F22,Reference!$B$36:$G$42,COLUMN(Reference!$G$2)-COLUMN(Reference!$B$2)+1,0)/(10^6))*(VLOOKUP('기준연도 활동자료 입력'!$F22,Reference!$B$36:$J$42,COLUMN(Reference!$H$2)-COLUMN(Reference!$B$2)+1,0)/(10^3)))</f>
        <v/>
      </c>
      <c r="Z22" s="373" t="str">
        <f>IF(M22="","",
ROUND(M22,3)*(VLOOKUP($F22,Reference!$B$36:$G$42,COLUMN(Reference!$G$2)-COLUMN(Reference!$B$2)+1,0)/(10^6))*(VLOOKUP('기준연도 활동자료 입력'!$F22,Reference!$B$36:$J$42,COLUMN(Reference!$H$2)-COLUMN(Reference!$B$2)+1,0)/(10^3)))</f>
        <v/>
      </c>
      <c r="AA22" s="373" t="str">
        <f>IF(N22="","",
ROUND(N22,3)*(VLOOKUP($F22,Reference!$B$36:$G$42,COLUMN(Reference!$G$2)-COLUMN(Reference!$B$2)+1,0)/(10^6))*(VLOOKUP('기준연도 활동자료 입력'!$F22,Reference!$B$36:$J$42,COLUMN(Reference!$H$2)-COLUMN(Reference!$B$2)+1,0)/(10^3)))</f>
        <v/>
      </c>
      <c r="AB22" s="373" t="str">
        <f>IF(O22="","",
ROUND(O22,3)*(VLOOKUP($F22,Reference!$B$36:$G$42,COLUMN(Reference!$G$2)-COLUMN(Reference!$B$2)+1,0)/(10^6))*(VLOOKUP('기준연도 활동자료 입력'!$F22,Reference!$B$36:$J$42,COLUMN(Reference!$H$2)-COLUMN(Reference!$B$2)+1,0)/(10^3)))</f>
        <v/>
      </c>
      <c r="AC22" s="373" t="str">
        <f>IF(P22="","",
ROUND(P22,3)*(VLOOKUP($F22,Reference!$B$36:$G$42,COLUMN(Reference!$G$2)-COLUMN(Reference!$B$2)+1,0)/(10^6))*(VLOOKUP('기준연도 활동자료 입력'!$F22,Reference!$B$36:$J$42,COLUMN(Reference!$H$2)-COLUMN(Reference!$B$2)+1,0)/(10^3)))</f>
        <v/>
      </c>
      <c r="AD22" s="373" t="str">
        <f>IF(Q22="","",
ROUND(Q22,3)*(VLOOKUP($F22,Reference!$B$36:$G$42,COLUMN(Reference!$G$2)-COLUMN(Reference!$B$2)+1,0)/(10^6))*(VLOOKUP('기준연도 활동자료 입력'!$F22,Reference!$B$36:$J$42,COLUMN(Reference!$H$2)-COLUMN(Reference!$B$2)+1,0)/(10^3)))</f>
        <v/>
      </c>
      <c r="AE22" s="373" t="str">
        <f>IF(R22="","",
ROUND(R22,3)*(VLOOKUP($F22,Reference!$B$36:$G$42,COLUMN(Reference!$G$2)-COLUMN(Reference!$B$2)+1,0)/(10^6))*(VLOOKUP('기준연도 활동자료 입력'!$F22,Reference!$B$36:$J$42,COLUMN(Reference!$H$2)-COLUMN(Reference!$B$2)+1,0)/(10^3)))</f>
        <v/>
      </c>
      <c r="AF22" s="373" t="str">
        <f>IF(S22="","",
ROUND(S22,3)*(VLOOKUP($F22,Reference!$B$36:$G$42,COLUMN(Reference!$G$2)-COLUMN(Reference!$B$2)+1,0)/(10^6))*(VLOOKUP('기준연도 활동자료 입력'!$F22,Reference!$B$36:$J$42,COLUMN(Reference!$H$2)-COLUMN(Reference!$B$2)+1,0)/(10^3)))</f>
        <v/>
      </c>
      <c r="AG22" s="374" t="str">
        <f>IF(T22="","",
ROUND(T22,3)*(VLOOKUP($F22,Reference!$B$36:$G$42,COLUMN(Reference!$G$2)-COLUMN(Reference!$B$2)+1,0)/(10^6))*(VLOOKUP('기준연도 활동자료 입력'!$F22,Reference!$B$36:$J$42,COLUMN(Reference!$H$2)-COLUMN(Reference!$B$2)+1,0)/(10^3)))</f>
        <v/>
      </c>
      <c r="AH22" s="366">
        <f t="shared" si="7"/>
        <v>0</v>
      </c>
      <c r="AI22" s="365" t="str">
        <f>IF(I22="","",
ROUND(I22,3)*(VLOOKUP($F22,Reference!$B$36:$G$42,COLUMN(Reference!$G$2)-COLUMN(Reference!$B$2)+1,0)/(10^6))*(VLOOKUP('기준연도 활동자료 입력'!$F22,Reference!$B$36:$J$42,COLUMN(Reference!$I$2)-COLUMN(Reference!$B$2)+1,0)/(10^3)))</f>
        <v/>
      </c>
      <c r="AJ22" s="373" t="str">
        <f>IF(J22="","",
ROUND(J22,3)*(VLOOKUP($F22,Reference!$B$36:$G$42,COLUMN(Reference!$G$2)-COLUMN(Reference!$B$2)+1,0)/(10^6))*(VLOOKUP('기준연도 활동자료 입력'!$F22,Reference!$B$36:$J$42,COLUMN(Reference!$I$2)-COLUMN(Reference!$B$2)+1,0)/(10^3)))</f>
        <v/>
      </c>
      <c r="AK22" s="373" t="str">
        <f>IF(K22="","",
ROUND(K22,3)*(VLOOKUP($F22,Reference!$B$36:$G$42,COLUMN(Reference!$G$2)-COLUMN(Reference!$B$2)+1,0)/(10^6))*(VLOOKUP('기준연도 활동자료 입력'!$F22,Reference!$B$36:$J$42,COLUMN(Reference!$I$2)-COLUMN(Reference!$B$2)+1,0)/(10^3)))</f>
        <v/>
      </c>
      <c r="AL22" s="373" t="str">
        <f>IF(L22="","",
ROUND(L22,3)*(VLOOKUP($F22,Reference!$B$36:$G$42,COLUMN(Reference!$G$2)-COLUMN(Reference!$B$2)+1,0)/(10^6))*(VLOOKUP('기준연도 활동자료 입력'!$F22,Reference!$B$36:$J$42,COLUMN(Reference!$I$2)-COLUMN(Reference!$B$2)+1,0)/(10^3)))</f>
        <v/>
      </c>
      <c r="AM22" s="373" t="str">
        <f>IF(M22="","",
ROUND(M22,3)*(VLOOKUP($F22,Reference!$B$36:$G$42,COLUMN(Reference!$G$2)-COLUMN(Reference!$B$2)+1,0)/(10^6))*(VLOOKUP('기준연도 활동자료 입력'!$F22,Reference!$B$36:$J$42,COLUMN(Reference!$I$2)-COLUMN(Reference!$B$2)+1,0)/(10^3)))</f>
        <v/>
      </c>
      <c r="AN22" s="373" t="str">
        <f>IF(N22="","",
ROUND(N22,3)*(VLOOKUP($F22,Reference!$B$36:$G$42,COLUMN(Reference!$G$2)-COLUMN(Reference!$B$2)+1,0)/(10^6))*(VLOOKUP('기준연도 활동자료 입력'!$F22,Reference!$B$36:$J$42,COLUMN(Reference!$I$2)-COLUMN(Reference!$B$2)+1,0)/(10^3)))</f>
        <v/>
      </c>
      <c r="AO22" s="373" t="str">
        <f>IF(O22="","",
ROUND(O22,3)*(VLOOKUP($F22,Reference!$B$36:$G$42,COLUMN(Reference!$G$2)-COLUMN(Reference!$B$2)+1,0)/(10^6))*(VLOOKUP('기준연도 활동자료 입력'!$F22,Reference!$B$36:$J$42,COLUMN(Reference!$I$2)-COLUMN(Reference!$B$2)+1,0)/(10^3)))</f>
        <v/>
      </c>
      <c r="AP22" s="373" t="str">
        <f>IF(P22="","",
ROUND(P22,3)*(VLOOKUP($F22,Reference!$B$36:$G$42,COLUMN(Reference!$G$2)-COLUMN(Reference!$B$2)+1,0)/(10^6))*(VLOOKUP('기준연도 활동자료 입력'!$F22,Reference!$B$36:$J$42,COLUMN(Reference!$I$2)-COLUMN(Reference!$B$2)+1,0)/(10^3)))</f>
        <v/>
      </c>
      <c r="AQ22" s="373" t="str">
        <f>IF(Q22="","",
ROUND(Q22,3)*(VLOOKUP($F22,Reference!$B$36:$G$42,COLUMN(Reference!$G$2)-COLUMN(Reference!$B$2)+1,0)/(10^6))*(VLOOKUP('기준연도 활동자료 입력'!$F22,Reference!$B$36:$J$42,COLUMN(Reference!$I$2)-COLUMN(Reference!$B$2)+1,0)/(10^3)))</f>
        <v/>
      </c>
      <c r="AR22" s="373" t="str">
        <f>IF(R22="","",
ROUND(R22,3)*(VLOOKUP($F22,Reference!$B$36:$G$42,COLUMN(Reference!$G$2)-COLUMN(Reference!$B$2)+1,0)/(10^6))*(VLOOKUP('기준연도 활동자료 입력'!$F22,Reference!$B$36:$J$42,COLUMN(Reference!$I$2)-COLUMN(Reference!$B$2)+1,0)/(10^3)))</f>
        <v/>
      </c>
      <c r="AS22" s="373" t="str">
        <f>IF(S22="","",
ROUND(S22,3)*(VLOOKUP($F22,Reference!$B$36:$G$42,COLUMN(Reference!$G$2)-COLUMN(Reference!$B$2)+1,0)/(10^6))*(VLOOKUP('기준연도 활동자료 입력'!$F22,Reference!$B$36:$J$42,COLUMN(Reference!$I$2)-COLUMN(Reference!$B$2)+1,0)/(10^3)))</f>
        <v/>
      </c>
      <c r="AT22" s="374" t="str">
        <f>IF(T22="","",
ROUND(T22,3)*(VLOOKUP($F22,Reference!$B$36:$G$42,COLUMN(Reference!$G$2)-COLUMN(Reference!$B$2)+1,0)/(10^6))*(VLOOKUP('기준연도 활동자료 입력'!$F22,Reference!$B$36:$J$42,COLUMN(Reference!$I$2)-COLUMN(Reference!$B$2)+1,0)/(10^3)))</f>
        <v/>
      </c>
      <c r="AU22" s="366">
        <f t="shared" si="8"/>
        <v>0</v>
      </c>
      <c r="AV22" s="365" t="str">
        <f>IF(I22="","",
ROUND(I22,3)*(VLOOKUP($F22,Reference!$B$36:$G$42,COLUMN(Reference!$G$2)-COLUMN(Reference!$B$2)+1,0)/(10^6))*(VLOOKUP('기준연도 활동자료 입력'!$F22,Reference!$B$36:$J$42,COLUMN(Reference!$J$2)-COLUMN(Reference!$B$2)+1,0)/(10^3)))</f>
        <v/>
      </c>
      <c r="AW22" s="373" t="str">
        <f>IF(J22="","",
ROUND(J22,3)*(VLOOKUP($F22,Reference!$B$36:$G$42,COLUMN(Reference!$G$2)-COLUMN(Reference!$B$2)+1,0)/(10^6))*(VLOOKUP('기준연도 활동자료 입력'!$F22,Reference!$B$36:$J$42,COLUMN(Reference!$J$2)-COLUMN(Reference!$B$2)+1,0)/(10^3)))</f>
        <v/>
      </c>
      <c r="AX22" s="373" t="str">
        <f>IF(K22="","",
ROUND(K22,3)*(VLOOKUP($F22,Reference!$B$36:$G$42,COLUMN(Reference!$G$2)-COLUMN(Reference!$B$2)+1,0)/(10^6))*(VLOOKUP('기준연도 활동자료 입력'!$F22,Reference!$B$36:$J$42,COLUMN(Reference!$J$2)-COLUMN(Reference!$B$2)+1,0)/(10^3)))</f>
        <v/>
      </c>
      <c r="AY22" s="373" t="str">
        <f>IF(L22="","",
ROUND(L22,3)*(VLOOKUP($F22,Reference!$B$36:$G$42,COLUMN(Reference!$G$2)-COLUMN(Reference!$B$2)+1,0)/(10^6))*(VLOOKUP('기준연도 활동자료 입력'!$F22,Reference!$B$36:$J$42,COLUMN(Reference!$J$2)-COLUMN(Reference!$B$2)+1,0)/(10^3)))</f>
        <v/>
      </c>
      <c r="AZ22" s="373" t="str">
        <f>IF(M22="","",
ROUND(M22,3)*(VLOOKUP($F22,Reference!$B$36:$G$42,COLUMN(Reference!$G$2)-COLUMN(Reference!$B$2)+1,0)/(10^6))*(VLOOKUP('기준연도 활동자료 입력'!$F22,Reference!$B$36:$J$42,COLUMN(Reference!$J$2)-COLUMN(Reference!$B$2)+1,0)/(10^3)))</f>
        <v/>
      </c>
      <c r="BA22" s="373" t="str">
        <f>IF(N22="","",
ROUND(N22,3)*(VLOOKUP($F22,Reference!$B$36:$G$42,COLUMN(Reference!$G$2)-COLUMN(Reference!$B$2)+1,0)/(10^6))*(VLOOKUP('기준연도 활동자료 입력'!$F22,Reference!$B$36:$J$42,COLUMN(Reference!$J$2)-COLUMN(Reference!$B$2)+1,0)/(10^3)))</f>
        <v/>
      </c>
      <c r="BB22" s="373" t="str">
        <f>IF(O22="","",
ROUND(O22,3)*(VLOOKUP($F22,Reference!$B$36:$G$42,COLUMN(Reference!$G$2)-COLUMN(Reference!$B$2)+1,0)/(10^6))*(VLOOKUP('기준연도 활동자료 입력'!$F22,Reference!$B$36:$J$42,COLUMN(Reference!$J$2)-COLUMN(Reference!$B$2)+1,0)/(10^3)))</f>
        <v/>
      </c>
      <c r="BC22" s="373" t="str">
        <f>IF(P22="","",
ROUND(P22,3)*(VLOOKUP($F22,Reference!$B$36:$G$42,COLUMN(Reference!$G$2)-COLUMN(Reference!$B$2)+1,0)/(10^6))*(VLOOKUP('기준연도 활동자료 입력'!$F22,Reference!$B$36:$J$42,COLUMN(Reference!$J$2)-COLUMN(Reference!$B$2)+1,0)/(10^3)))</f>
        <v/>
      </c>
      <c r="BD22" s="373" t="str">
        <f>IF(Q22="","",
ROUND(Q22,3)*(VLOOKUP($F22,Reference!$B$36:$G$42,COLUMN(Reference!$G$2)-COLUMN(Reference!$B$2)+1,0)/(10^6))*(VLOOKUP('기준연도 활동자료 입력'!$F22,Reference!$B$36:$J$42,COLUMN(Reference!$J$2)-COLUMN(Reference!$B$2)+1,0)/(10^3)))</f>
        <v/>
      </c>
      <c r="BE22" s="373" t="str">
        <f>IF(R22="","",
ROUND(R22,3)*(VLOOKUP($F22,Reference!$B$36:$G$42,COLUMN(Reference!$G$2)-COLUMN(Reference!$B$2)+1,0)/(10^6))*(VLOOKUP('기준연도 활동자료 입력'!$F22,Reference!$B$36:$J$42,COLUMN(Reference!$J$2)-COLUMN(Reference!$B$2)+1,0)/(10^3)))</f>
        <v/>
      </c>
      <c r="BF22" s="373" t="str">
        <f>IF(S22="","",
ROUND(S22,3)*(VLOOKUP($F22,Reference!$B$36:$G$42,COLUMN(Reference!$G$2)-COLUMN(Reference!$B$2)+1,0)/(10^6))*(VLOOKUP('기준연도 활동자료 입력'!$F22,Reference!$B$36:$J$42,COLUMN(Reference!$J$2)-COLUMN(Reference!$B$2)+1,0)/(10^3)))</f>
        <v/>
      </c>
      <c r="BG22" s="374" t="str">
        <f>IF(T22="","",
ROUND(T22,3)*(VLOOKUP($F22,Reference!$B$36:$G$42,COLUMN(Reference!$G$2)-COLUMN(Reference!$B$2)+1,0)/(10^6))*(VLOOKUP('기준연도 활동자료 입력'!$F22,Reference!$B$36:$J$42,COLUMN(Reference!$J$2)-COLUMN(Reference!$B$2)+1,0)/(10^3)))</f>
        <v/>
      </c>
      <c r="BH22" s="366">
        <f t="shared" si="9"/>
        <v>0</v>
      </c>
    </row>
    <row r="23" spans="2:60" ht="17.149999999999999" customHeight="1">
      <c r="B23" s="503"/>
      <c r="C23" s="482"/>
      <c r="D23" s="512"/>
      <c r="E23" s="229"/>
      <c r="F23" s="230"/>
      <c r="G23" s="246"/>
      <c r="H23" s="302" t="str">
        <f>IF($F23="","",
VLOOKUP($F23,Reference!$B$36:$C$42,2,0))</f>
        <v/>
      </c>
      <c r="I23" s="313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5"/>
      <c r="U23" s="358">
        <f t="shared" si="0"/>
        <v>0</v>
      </c>
      <c r="V23" s="375" t="str">
        <f>IF(I23="","",
ROUND(I23,3)*(VLOOKUP($F23,Reference!$B$36:$G$42,COLUMN(Reference!$G$2)-COLUMN(Reference!$B$2)+1,0)/(10^6))*(VLOOKUP('기준연도 활동자료 입력'!$F23,Reference!$B$36:$J$42,COLUMN(Reference!$H$2)-COLUMN(Reference!$B$2)+1,0)/(10^3)))</f>
        <v/>
      </c>
      <c r="W23" s="376" t="str">
        <f>IF(J23="","",
ROUND(J23,3)*(VLOOKUP($F23,Reference!$B$36:$G$42,COLUMN(Reference!$G$2)-COLUMN(Reference!$B$2)+1,0)/(10^6))*(VLOOKUP('기준연도 활동자료 입력'!$F23,Reference!$B$36:$J$42,COLUMN(Reference!$H$2)-COLUMN(Reference!$B$2)+1,0)/(10^3)))</f>
        <v/>
      </c>
      <c r="X23" s="376" t="str">
        <f>IF(K23="","",
ROUND(K23,3)*(VLOOKUP($F23,Reference!$B$36:$G$42,COLUMN(Reference!$G$2)-COLUMN(Reference!$B$2)+1,0)/(10^6))*(VLOOKUP('기준연도 활동자료 입력'!$F23,Reference!$B$36:$J$42,COLUMN(Reference!$H$2)-COLUMN(Reference!$B$2)+1,0)/(10^3)))</f>
        <v/>
      </c>
      <c r="Y23" s="376" t="str">
        <f>IF(L23="","",
ROUND(L23,3)*(VLOOKUP($F23,Reference!$B$36:$G$42,COLUMN(Reference!$G$2)-COLUMN(Reference!$B$2)+1,0)/(10^6))*(VLOOKUP('기준연도 활동자료 입력'!$F23,Reference!$B$36:$J$42,COLUMN(Reference!$H$2)-COLUMN(Reference!$B$2)+1,0)/(10^3)))</f>
        <v/>
      </c>
      <c r="Z23" s="376" t="str">
        <f>IF(M23="","",
ROUND(M23,3)*(VLOOKUP($F23,Reference!$B$36:$G$42,COLUMN(Reference!$G$2)-COLUMN(Reference!$B$2)+1,0)/(10^6))*(VLOOKUP('기준연도 활동자료 입력'!$F23,Reference!$B$36:$J$42,COLUMN(Reference!$H$2)-COLUMN(Reference!$B$2)+1,0)/(10^3)))</f>
        <v/>
      </c>
      <c r="AA23" s="376" t="str">
        <f>IF(N23="","",
ROUND(N23,3)*(VLOOKUP($F23,Reference!$B$36:$G$42,COLUMN(Reference!$G$2)-COLUMN(Reference!$B$2)+1,0)/(10^6))*(VLOOKUP('기준연도 활동자료 입력'!$F23,Reference!$B$36:$J$42,COLUMN(Reference!$H$2)-COLUMN(Reference!$B$2)+1,0)/(10^3)))</f>
        <v/>
      </c>
      <c r="AB23" s="376" t="str">
        <f>IF(O23="","",
ROUND(O23,3)*(VLOOKUP($F23,Reference!$B$36:$G$42,COLUMN(Reference!$G$2)-COLUMN(Reference!$B$2)+1,0)/(10^6))*(VLOOKUP('기준연도 활동자료 입력'!$F23,Reference!$B$36:$J$42,COLUMN(Reference!$H$2)-COLUMN(Reference!$B$2)+1,0)/(10^3)))</f>
        <v/>
      </c>
      <c r="AC23" s="376" t="str">
        <f>IF(P23="","",
ROUND(P23,3)*(VLOOKUP($F23,Reference!$B$36:$G$42,COLUMN(Reference!$G$2)-COLUMN(Reference!$B$2)+1,0)/(10^6))*(VLOOKUP('기준연도 활동자료 입력'!$F23,Reference!$B$36:$J$42,COLUMN(Reference!$H$2)-COLUMN(Reference!$B$2)+1,0)/(10^3)))</f>
        <v/>
      </c>
      <c r="AD23" s="376" t="str">
        <f>IF(Q23="","",
ROUND(Q23,3)*(VLOOKUP($F23,Reference!$B$36:$G$42,COLUMN(Reference!$G$2)-COLUMN(Reference!$B$2)+1,0)/(10^6))*(VLOOKUP('기준연도 활동자료 입력'!$F23,Reference!$B$36:$J$42,COLUMN(Reference!$H$2)-COLUMN(Reference!$B$2)+1,0)/(10^3)))</f>
        <v/>
      </c>
      <c r="AE23" s="376" t="str">
        <f>IF(R23="","",
ROUND(R23,3)*(VLOOKUP($F23,Reference!$B$36:$G$42,COLUMN(Reference!$G$2)-COLUMN(Reference!$B$2)+1,0)/(10^6))*(VLOOKUP('기준연도 활동자료 입력'!$F23,Reference!$B$36:$J$42,COLUMN(Reference!$H$2)-COLUMN(Reference!$B$2)+1,0)/(10^3)))</f>
        <v/>
      </c>
      <c r="AF23" s="376" t="str">
        <f>IF(S23="","",
ROUND(S23,3)*(VLOOKUP($F23,Reference!$B$36:$G$42,COLUMN(Reference!$G$2)-COLUMN(Reference!$B$2)+1,0)/(10^6))*(VLOOKUP('기준연도 활동자료 입력'!$F23,Reference!$B$36:$J$42,COLUMN(Reference!$H$2)-COLUMN(Reference!$B$2)+1,0)/(10^3)))</f>
        <v/>
      </c>
      <c r="AG23" s="377" t="str">
        <f>IF(T23="","",
ROUND(T23,3)*(VLOOKUP($F23,Reference!$B$36:$G$42,COLUMN(Reference!$G$2)-COLUMN(Reference!$B$2)+1,0)/(10^6))*(VLOOKUP('기준연도 활동자료 입력'!$F23,Reference!$B$36:$J$42,COLUMN(Reference!$H$2)-COLUMN(Reference!$B$2)+1,0)/(10^3)))</f>
        <v/>
      </c>
      <c r="AH23" s="364">
        <f t="shared" si="7"/>
        <v>0</v>
      </c>
      <c r="AI23" s="363" t="str">
        <f>IF(I23="","",
ROUND(I23,3)*(VLOOKUP($F23,Reference!$B$36:$G$42,COLUMN(Reference!$G$2)-COLUMN(Reference!$B$2)+1,0)/(10^6))*(VLOOKUP('기준연도 활동자료 입력'!$F23,Reference!$B$36:$J$42,COLUMN(Reference!$I$2)-COLUMN(Reference!$B$2)+1,0)/(10^3)))</f>
        <v/>
      </c>
      <c r="AJ23" s="376" t="str">
        <f>IF(J23="","",
ROUND(J23,3)*(VLOOKUP($F23,Reference!$B$36:$G$42,COLUMN(Reference!$G$2)-COLUMN(Reference!$B$2)+1,0)/(10^6))*(VLOOKUP('기준연도 활동자료 입력'!$F23,Reference!$B$36:$J$42,COLUMN(Reference!$I$2)-COLUMN(Reference!$B$2)+1,0)/(10^3)))</f>
        <v/>
      </c>
      <c r="AK23" s="376" t="str">
        <f>IF(K23="","",
ROUND(K23,3)*(VLOOKUP($F23,Reference!$B$36:$G$42,COLUMN(Reference!$G$2)-COLUMN(Reference!$B$2)+1,0)/(10^6))*(VLOOKUP('기준연도 활동자료 입력'!$F23,Reference!$B$36:$J$42,COLUMN(Reference!$I$2)-COLUMN(Reference!$B$2)+1,0)/(10^3)))</f>
        <v/>
      </c>
      <c r="AL23" s="376" t="str">
        <f>IF(L23="","",
ROUND(L23,3)*(VLOOKUP($F23,Reference!$B$36:$G$42,COLUMN(Reference!$G$2)-COLUMN(Reference!$B$2)+1,0)/(10^6))*(VLOOKUP('기준연도 활동자료 입력'!$F23,Reference!$B$36:$J$42,COLUMN(Reference!$I$2)-COLUMN(Reference!$B$2)+1,0)/(10^3)))</f>
        <v/>
      </c>
      <c r="AM23" s="376" t="str">
        <f>IF(M23="","",
ROUND(M23,3)*(VLOOKUP($F23,Reference!$B$36:$G$42,COLUMN(Reference!$G$2)-COLUMN(Reference!$B$2)+1,0)/(10^6))*(VLOOKUP('기준연도 활동자료 입력'!$F23,Reference!$B$36:$J$42,COLUMN(Reference!$I$2)-COLUMN(Reference!$B$2)+1,0)/(10^3)))</f>
        <v/>
      </c>
      <c r="AN23" s="376" t="str">
        <f>IF(N23="","",
ROUND(N23,3)*(VLOOKUP($F23,Reference!$B$36:$G$42,COLUMN(Reference!$G$2)-COLUMN(Reference!$B$2)+1,0)/(10^6))*(VLOOKUP('기준연도 활동자료 입력'!$F23,Reference!$B$36:$J$42,COLUMN(Reference!$I$2)-COLUMN(Reference!$B$2)+1,0)/(10^3)))</f>
        <v/>
      </c>
      <c r="AO23" s="376" t="str">
        <f>IF(O23="","",
ROUND(O23,3)*(VLOOKUP($F23,Reference!$B$36:$G$42,COLUMN(Reference!$G$2)-COLUMN(Reference!$B$2)+1,0)/(10^6))*(VLOOKUP('기준연도 활동자료 입력'!$F23,Reference!$B$36:$J$42,COLUMN(Reference!$I$2)-COLUMN(Reference!$B$2)+1,0)/(10^3)))</f>
        <v/>
      </c>
      <c r="AP23" s="376" t="str">
        <f>IF(P23="","",
ROUND(P23,3)*(VLOOKUP($F23,Reference!$B$36:$G$42,COLUMN(Reference!$G$2)-COLUMN(Reference!$B$2)+1,0)/(10^6))*(VLOOKUP('기준연도 활동자료 입력'!$F23,Reference!$B$36:$J$42,COLUMN(Reference!$I$2)-COLUMN(Reference!$B$2)+1,0)/(10^3)))</f>
        <v/>
      </c>
      <c r="AQ23" s="376" t="str">
        <f>IF(Q23="","",
ROUND(Q23,3)*(VLOOKUP($F23,Reference!$B$36:$G$42,COLUMN(Reference!$G$2)-COLUMN(Reference!$B$2)+1,0)/(10^6))*(VLOOKUP('기준연도 활동자료 입력'!$F23,Reference!$B$36:$J$42,COLUMN(Reference!$I$2)-COLUMN(Reference!$B$2)+1,0)/(10^3)))</f>
        <v/>
      </c>
      <c r="AR23" s="376" t="str">
        <f>IF(R23="","",
ROUND(R23,3)*(VLOOKUP($F23,Reference!$B$36:$G$42,COLUMN(Reference!$G$2)-COLUMN(Reference!$B$2)+1,0)/(10^6))*(VLOOKUP('기준연도 활동자료 입력'!$F23,Reference!$B$36:$J$42,COLUMN(Reference!$I$2)-COLUMN(Reference!$B$2)+1,0)/(10^3)))</f>
        <v/>
      </c>
      <c r="AS23" s="376" t="str">
        <f>IF(S23="","",
ROUND(S23,3)*(VLOOKUP($F23,Reference!$B$36:$G$42,COLUMN(Reference!$G$2)-COLUMN(Reference!$B$2)+1,0)/(10^6))*(VLOOKUP('기준연도 활동자료 입력'!$F23,Reference!$B$36:$J$42,COLUMN(Reference!$I$2)-COLUMN(Reference!$B$2)+1,0)/(10^3)))</f>
        <v/>
      </c>
      <c r="AT23" s="377" t="str">
        <f>IF(T23="","",
ROUND(T23,3)*(VLOOKUP($F23,Reference!$B$36:$G$42,COLUMN(Reference!$G$2)-COLUMN(Reference!$B$2)+1,0)/(10^6))*(VLOOKUP('기준연도 활동자료 입력'!$F23,Reference!$B$36:$J$42,COLUMN(Reference!$I$2)-COLUMN(Reference!$B$2)+1,0)/(10^3)))</f>
        <v/>
      </c>
      <c r="AU23" s="364">
        <f t="shared" si="8"/>
        <v>0</v>
      </c>
      <c r="AV23" s="363" t="str">
        <f>IF(I23="","",
ROUND(I23,3)*(VLOOKUP($F23,Reference!$B$36:$G$42,COLUMN(Reference!$G$2)-COLUMN(Reference!$B$2)+1,0)/(10^6))*(VLOOKUP('기준연도 활동자료 입력'!$F23,Reference!$B$36:$J$42,COLUMN(Reference!$J$2)-COLUMN(Reference!$B$2)+1,0)/(10^3)))</f>
        <v/>
      </c>
      <c r="AW23" s="376" t="str">
        <f>IF(J23="","",
ROUND(J23,3)*(VLOOKUP($F23,Reference!$B$36:$G$42,COLUMN(Reference!$G$2)-COLUMN(Reference!$B$2)+1,0)/(10^6))*(VLOOKUP('기준연도 활동자료 입력'!$F23,Reference!$B$36:$J$42,COLUMN(Reference!$J$2)-COLUMN(Reference!$B$2)+1,0)/(10^3)))</f>
        <v/>
      </c>
      <c r="AX23" s="376" t="str">
        <f>IF(K23="","",
ROUND(K23,3)*(VLOOKUP($F23,Reference!$B$36:$G$42,COLUMN(Reference!$G$2)-COLUMN(Reference!$B$2)+1,0)/(10^6))*(VLOOKUP('기준연도 활동자료 입력'!$F23,Reference!$B$36:$J$42,COLUMN(Reference!$J$2)-COLUMN(Reference!$B$2)+1,0)/(10^3)))</f>
        <v/>
      </c>
      <c r="AY23" s="376" t="str">
        <f>IF(L23="","",
ROUND(L23,3)*(VLOOKUP($F23,Reference!$B$36:$G$42,COLUMN(Reference!$G$2)-COLUMN(Reference!$B$2)+1,0)/(10^6))*(VLOOKUP('기준연도 활동자료 입력'!$F23,Reference!$B$36:$J$42,COLUMN(Reference!$J$2)-COLUMN(Reference!$B$2)+1,0)/(10^3)))</f>
        <v/>
      </c>
      <c r="AZ23" s="376" t="str">
        <f>IF(M23="","",
ROUND(M23,3)*(VLOOKUP($F23,Reference!$B$36:$G$42,COLUMN(Reference!$G$2)-COLUMN(Reference!$B$2)+1,0)/(10^6))*(VLOOKUP('기준연도 활동자료 입력'!$F23,Reference!$B$36:$J$42,COLUMN(Reference!$J$2)-COLUMN(Reference!$B$2)+1,0)/(10^3)))</f>
        <v/>
      </c>
      <c r="BA23" s="376" t="str">
        <f>IF(N23="","",
ROUND(N23,3)*(VLOOKUP($F23,Reference!$B$36:$G$42,COLUMN(Reference!$G$2)-COLUMN(Reference!$B$2)+1,0)/(10^6))*(VLOOKUP('기준연도 활동자료 입력'!$F23,Reference!$B$36:$J$42,COLUMN(Reference!$J$2)-COLUMN(Reference!$B$2)+1,0)/(10^3)))</f>
        <v/>
      </c>
      <c r="BB23" s="376" t="str">
        <f>IF(O23="","",
ROUND(O23,3)*(VLOOKUP($F23,Reference!$B$36:$G$42,COLUMN(Reference!$G$2)-COLUMN(Reference!$B$2)+1,0)/(10^6))*(VLOOKUP('기준연도 활동자료 입력'!$F23,Reference!$B$36:$J$42,COLUMN(Reference!$J$2)-COLUMN(Reference!$B$2)+1,0)/(10^3)))</f>
        <v/>
      </c>
      <c r="BC23" s="376" t="str">
        <f>IF(P23="","",
ROUND(P23,3)*(VLOOKUP($F23,Reference!$B$36:$G$42,COLUMN(Reference!$G$2)-COLUMN(Reference!$B$2)+1,0)/(10^6))*(VLOOKUP('기준연도 활동자료 입력'!$F23,Reference!$B$36:$J$42,COLUMN(Reference!$J$2)-COLUMN(Reference!$B$2)+1,0)/(10^3)))</f>
        <v/>
      </c>
      <c r="BD23" s="376" t="str">
        <f>IF(Q23="","",
ROUND(Q23,3)*(VLOOKUP($F23,Reference!$B$36:$G$42,COLUMN(Reference!$G$2)-COLUMN(Reference!$B$2)+1,0)/(10^6))*(VLOOKUP('기준연도 활동자료 입력'!$F23,Reference!$B$36:$J$42,COLUMN(Reference!$J$2)-COLUMN(Reference!$B$2)+1,0)/(10^3)))</f>
        <v/>
      </c>
      <c r="BE23" s="376" t="str">
        <f>IF(R23="","",
ROUND(R23,3)*(VLOOKUP($F23,Reference!$B$36:$G$42,COLUMN(Reference!$G$2)-COLUMN(Reference!$B$2)+1,0)/(10^6))*(VLOOKUP('기준연도 활동자료 입력'!$F23,Reference!$B$36:$J$42,COLUMN(Reference!$J$2)-COLUMN(Reference!$B$2)+1,0)/(10^3)))</f>
        <v/>
      </c>
      <c r="BF23" s="376" t="str">
        <f>IF(S23="","",
ROUND(S23,3)*(VLOOKUP($F23,Reference!$B$36:$G$42,COLUMN(Reference!$G$2)-COLUMN(Reference!$B$2)+1,0)/(10^6))*(VLOOKUP('기준연도 활동자료 입력'!$F23,Reference!$B$36:$J$42,COLUMN(Reference!$J$2)-COLUMN(Reference!$B$2)+1,0)/(10^3)))</f>
        <v/>
      </c>
      <c r="BG23" s="377" t="str">
        <f>IF(T23="","",
ROUND(T23,3)*(VLOOKUP($F23,Reference!$B$36:$G$42,COLUMN(Reference!$G$2)-COLUMN(Reference!$B$2)+1,0)/(10^6))*(VLOOKUP('기준연도 활동자료 입력'!$F23,Reference!$B$36:$J$42,COLUMN(Reference!$J$2)-COLUMN(Reference!$B$2)+1,0)/(10^3)))</f>
        <v/>
      </c>
      <c r="BH23" s="364">
        <f t="shared" si="9"/>
        <v>0</v>
      </c>
    </row>
    <row r="24" spans="2:60" ht="17.149999999999999" customHeight="1">
      <c r="B24" s="503"/>
      <c r="C24" s="482"/>
      <c r="D24" s="512"/>
      <c r="E24" s="229"/>
      <c r="F24" s="230"/>
      <c r="G24" s="246"/>
      <c r="H24" s="302" t="str">
        <f>IF($F24="","",
VLOOKUP($F24,Reference!$B$36:$C$42,2,0))</f>
        <v/>
      </c>
      <c r="I24" s="313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5"/>
      <c r="U24" s="358">
        <f t="shared" si="0"/>
        <v>0</v>
      </c>
      <c r="V24" s="375" t="str">
        <f>IF(I24="","",
ROUND(I24,3)*(VLOOKUP($F24,Reference!$B$36:$G$42,COLUMN(Reference!$G$2)-COLUMN(Reference!$B$2)+1,0)/(10^6))*(VLOOKUP('기준연도 활동자료 입력'!$F24,Reference!$B$36:$J$42,COLUMN(Reference!$H$2)-COLUMN(Reference!$B$2)+1,0)/(10^3)))</f>
        <v/>
      </c>
      <c r="W24" s="376" t="str">
        <f>IF(J24="","",
ROUND(J24,3)*(VLOOKUP($F24,Reference!$B$36:$G$42,COLUMN(Reference!$G$2)-COLUMN(Reference!$B$2)+1,0)/(10^6))*(VLOOKUP('기준연도 활동자료 입력'!$F24,Reference!$B$36:$J$42,COLUMN(Reference!$H$2)-COLUMN(Reference!$B$2)+1,0)/(10^3)))</f>
        <v/>
      </c>
      <c r="X24" s="376" t="str">
        <f>IF(K24="","",
ROUND(K24,3)*(VLOOKUP($F24,Reference!$B$36:$G$42,COLUMN(Reference!$G$2)-COLUMN(Reference!$B$2)+1,0)/(10^6))*(VLOOKUP('기준연도 활동자료 입력'!$F24,Reference!$B$36:$J$42,COLUMN(Reference!$H$2)-COLUMN(Reference!$B$2)+1,0)/(10^3)))</f>
        <v/>
      </c>
      <c r="Y24" s="376" t="str">
        <f>IF(L24="","",
ROUND(L24,3)*(VLOOKUP($F24,Reference!$B$36:$G$42,COLUMN(Reference!$G$2)-COLUMN(Reference!$B$2)+1,0)/(10^6))*(VLOOKUP('기준연도 활동자료 입력'!$F24,Reference!$B$36:$J$42,COLUMN(Reference!$H$2)-COLUMN(Reference!$B$2)+1,0)/(10^3)))</f>
        <v/>
      </c>
      <c r="Z24" s="376" t="str">
        <f>IF(M24="","",
ROUND(M24,3)*(VLOOKUP($F24,Reference!$B$36:$G$42,COLUMN(Reference!$G$2)-COLUMN(Reference!$B$2)+1,0)/(10^6))*(VLOOKUP('기준연도 활동자료 입력'!$F24,Reference!$B$36:$J$42,COLUMN(Reference!$H$2)-COLUMN(Reference!$B$2)+1,0)/(10^3)))</f>
        <v/>
      </c>
      <c r="AA24" s="376" t="str">
        <f>IF(N24="","",
ROUND(N24,3)*(VLOOKUP($F24,Reference!$B$36:$G$42,COLUMN(Reference!$G$2)-COLUMN(Reference!$B$2)+1,0)/(10^6))*(VLOOKUP('기준연도 활동자료 입력'!$F24,Reference!$B$36:$J$42,COLUMN(Reference!$H$2)-COLUMN(Reference!$B$2)+1,0)/(10^3)))</f>
        <v/>
      </c>
      <c r="AB24" s="376" t="str">
        <f>IF(O24="","",
ROUND(O24,3)*(VLOOKUP($F24,Reference!$B$36:$G$42,COLUMN(Reference!$G$2)-COLUMN(Reference!$B$2)+1,0)/(10^6))*(VLOOKUP('기준연도 활동자료 입력'!$F24,Reference!$B$36:$J$42,COLUMN(Reference!$H$2)-COLUMN(Reference!$B$2)+1,0)/(10^3)))</f>
        <v/>
      </c>
      <c r="AC24" s="376" t="str">
        <f>IF(P24="","",
ROUND(P24,3)*(VLOOKUP($F24,Reference!$B$36:$G$42,COLUMN(Reference!$G$2)-COLUMN(Reference!$B$2)+1,0)/(10^6))*(VLOOKUP('기준연도 활동자료 입력'!$F24,Reference!$B$36:$J$42,COLUMN(Reference!$H$2)-COLUMN(Reference!$B$2)+1,0)/(10^3)))</f>
        <v/>
      </c>
      <c r="AD24" s="376" t="str">
        <f>IF(Q24="","",
ROUND(Q24,3)*(VLOOKUP($F24,Reference!$B$36:$G$42,COLUMN(Reference!$G$2)-COLUMN(Reference!$B$2)+1,0)/(10^6))*(VLOOKUP('기준연도 활동자료 입력'!$F24,Reference!$B$36:$J$42,COLUMN(Reference!$H$2)-COLUMN(Reference!$B$2)+1,0)/(10^3)))</f>
        <v/>
      </c>
      <c r="AE24" s="376" t="str">
        <f>IF(R24="","",
ROUND(R24,3)*(VLOOKUP($F24,Reference!$B$36:$G$42,COLUMN(Reference!$G$2)-COLUMN(Reference!$B$2)+1,0)/(10^6))*(VLOOKUP('기준연도 활동자료 입력'!$F24,Reference!$B$36:$J$42,COLUMN(Reference!$H$2)-COLUMN(Reference!$B$2)+1,0)/(10^3)))</f>
        <v/>
      </c>
      <c r="AF24" s="376" t="str">
        <f>IF(S24="","",
ROUND(S24,3)*(VLOOKUP($F24,Reference!$B$36:$G$42,COLUMN(Reference!$G$2)-COLUMN(Reference!$B$2)+1,0)/(10^6))*(VLOOKUP('기준연도 활동자료 입력'!$F24,Reference!$B$36:$J$42,COLUMN(Reference!$H$2)-COLUMN(Reference!$B$2)+1,0)/(10^3)))</f>
        <v/>
      </c>
      <c r="AG24" s="377" t="str">
        <f>IF(T24="","",
ROUND(T24,3)*(VLOOKUP($F24,Reference!$B$36:$G$42,COLUMN(Reference!$G$2)-COLUMN(Reference!$B$2)+1,0)/(10^6))*(VLOOKUP('기준연도 활동자료 입력'!$F24,Reference!$B$36:$J$42,COLUMN(Reference!$H$2)-COLUMN(Reference!$B$2)+1,0)/(10^3)))</f>
        <v/>
      </c>
      <c r="AH24" s="364">
        <f t="shared" si="7"/>
        <v>0</v>
      </c>
      <c r="AI24" s="363" t="str">
        <f>IF(I24="","",
ROUND(I24,3)*(VLOOKUP($F24,Reference!$B$36:$G$42,COLUMN(Reference!$G$2)-COLUMN(Reference!$B$2)+1,0)/(10^6))*(VLOOKUP('기준연도 활동자료 입력'!$F24,Reference!$B$36:$J$42,COLUMN(Reference!$I$2)-COLUMN(Reference!$B$2)+1,0)/(10^3)))</f>
        <v/>
      </c>
      <c r="AJ24" s="376" t="str">
        <f>IF(J24="","",
ROUND(J24,3)*(VLOOKUP($F24,Reference!$B$36:$G$42,COLUMN(Reference!$G$2)-COLUMN(Reference!$B$2)+1,0)/(10^6))*(VLOOKUP('기준연도 활동자료 입력'!$F24,Reference!$B$36:$J$42,COLUMN(Reference!$I$2)-COLUMN(Reference!$B$2)+1,0)/(10^3)))</f>
        <v/>
      </c>
      <c r="AK24" s="376" t="str">
        <f>IF(K24="","",
ROUND(K24,3)*(VLOOKUP($F24,Reference!$B$36:$G$42,COLUMN(Reference!$G$2)-COLUMN(Reference!$B$2)+1,0)/(10^6))*(VLOOKUP('기준연도 활동자료 입력'!$F24,Reference!$B$36:$J$42,COLUMN(Reference!$I$2)-COLUMN(Reference!$B$2)+1,0)/(10^3)))</f>
        <v/>
      </c>
      <c r="AL24" s="376" t="str">
        <f>IF(L24="","",
ROUND(L24,3)*(VLOOKUP($F24,Reference!$B$36:$G$42,COLUMN(Reference!$G$2)-COLUMN(Reference!$B$2)+1,0)/(10^6))*(VLOOKUP('기준연도 활동자료 입력'!$F24,Reference!$B$36:$J$42,COLUMN(Reference!$I$2)-COLUMN(Reference!$B$2)+1,0)/(10^3)))</f>
        <v/>
      </c>
      <c r="AM24" s="376" t="str">
        <f>IF(M24="","",
ROUND(M24,3)*(VLOOKUP($F24,Reference!$B$36:$G$42,COLUMN(Reference!$G$2)-COLUMN(Reference!$B$2)+1,0)/(10^6))*(VLOOKUP('기준연도 활동자료 입력'!$F24,Reference!$B$36:$J$42,COLUMN(Reference!$I$2)-COLUMN(Reference!$B$2)+1,0)/(10^3)))</f>
        <v/>
      </c>
      <c r="AN24" s="376" t="str">
        <f>IF(N24="","",
ROUND(N24,3)*(VLOOKUP($F24,Reference!$B$36:$G$42,COLUMN(Reference!$G$2)-COLUMN(Reference!$B$2)+1,0)/(10^6))*(VLOOKUP('기준연도 활동자료 입력'!$F24,Reference!$B$36:$J$42,COLUMN(Reference!$I$2)-COLUMN(Reference!$B$2)+1,0)/(10^3)))</f>
        <v/>
      </c>
      <c r="AO24" s="376" t="str">
        <f>IF(O24="","",
ROUND(O24,3)*(VLOOKUP($F24,Reference!$B$36:$G$42,COLUMN(Reference!$G$2)-COLUMN(Reference!$B$2)+1,0)/(10^6))*(VLOOKUP('기준연도 활동자료 입력'!$F24,Reference!$B$36:$J$42,COLUMN(Reference!$I$2)-COLUMN(Reference!$B$2)+1,0)/(10^3)))</f>
        <v/>
      </c>
      <c r="AP24" s="376" t="str">
        <f>IF(P24="","",
ROUND(P24,3)*(VLOOKUP($F24,Reference!$B$36:$G$42,COLUMN(Reference!$G$2)-COLUMN(Reference!$B$2)+1,0)/(10^6))*(VLOOKUP('기준연도 활동자료 입력'!$F24,Reference!$B$36:$J$42,COLUMN(Reference!$I$2)-COLUMN(Reference!$B$2)+1,0)/(10^3)))</f>
        <v/>
      </c>
      <c r="AQ24" s="376" t="str">
        <f>IF(Q24="","",
ROUND(Q24,3)*(VLOOKUP($F24,Reference!$B$36:$G$42,COLUMN(Reference!$G$2)-COLUMN(Reference!$B$2)+1,0)/(10^6))*(VLOOKUP('기준연도 활동자료 입력'!$F24,Reference!$B$36:$J$42,COLUMN(Reference!$I$2)-COLUMN(Reference!$B$2)+1,0)/(10^3)))</f>
        <v/>
      </c>
      <c r="AR24" s="376" t="str">
        <f>IF(R24="","",
ROUND(R24,3)*(VLOOKUP($F24,Reference!$B$36:$G$42,COLUMN(Reference!$G$2)-COLUMN(Reference!$B$2)+1,0)/(10^6))*(VLOOKUP('기준연도 활동자료 입력'!$F24,Reference!$B$36:$J$42,COLUMN(Reference!$I$2)-COLUMN(Reference!$B$2)+1,0)/(10^3)))</f>
        <v/>
      </c>
      <c r="AS24" s="376" t="str">
        <f>IF(S24="","",
ROUND(S24,3)*(VLOOKUP($F24,Reference!$B$36:$G$42,COLUMN(Reference!$G$2)-COLUMN(Reference!$B$2)+1,0)/(10^6))*(VLOOKUP('기준연도 활동자료 입력'!$F24,Reference!$B$36:$J$42,COLUMN(Reference!$I$2)-COLUMN(Reference!$B$2)+1,0)/(10^3)))</f>
        <v/>
      </c>
      <c r="AT24" s="377" t="str">
        <f>IF(T24="","",
ROUND(T24,3)*(VLOOKUP($F24,Reference!$B$36:$G$42,COLUMN(Reference!$G$2)-COLUMN(Reference!$B$2)+1,0)/(10^6))*(VLOOKUP('기준연도 활동자료 입력'!$F24,Reference!$B$36:$J$42,COLUMN(Reference!$I$2)-COLUMN(Reference!$B$2)+1,0)/(10^3)))</f>
        <v/>
      </c>
      <c r="AU24" s="364">
        <f t="shared" si="8"/>
        <v>0</v>
      </c>
      <c r="AV24" s="363" t="str">
        <f>IF(I24="","",
ROUND(I24,3)*(VLOOKUP($F24,Reference!$B$36:$G$42,COLUMN(Reference!$G$2)-COLUMN(Reference!$B$2)+1,0)/(10^6))*(VLOOKUP('기준연도 활동자료 입력'!$F24,Reference!$B$36:$J$42,COLUMN(Reference!$J$2)-COLUMN(Reference!$B$2)+1,0)/(10^3)))</f>
        <v/>
      </c>
      <c r="AW24" s="376" t="str">
        <f>IF(J24="","",
ROUND(J24,3)*(VLOOKUP($F24,Reference!$B$36:$G$42,COLUMN(Reference!$G$2)-COLUMN(Reference!$B$2)+1,0)/(10^6))*(VLOOKUP('기준연도 활동자료 입력'!$F24,Reference!$B$36:$J$42,COLUMN(Reference!$J$2)-COLUMN(Reference!$B$2)+1,0)/(10^3)))</f>
        <v/>
      </c>
      <c r="AX24" s="376" t="str">
        <f>IF(K24="","",
ROUND(K24,3)*(VLOOKUP($F24,Reference!$B$36:$G$42,COLUMN(Reference!$G$2)-COLUMN(Reference!$B$2)+1,0)/(10^6))*(VLOOKUP('기준연도 활동자료 입력'!$F24,Reference!$B$36:$J$42,COLUMN(Reference!$J$2)-COLUMN(Reference!$B$2)+1,0)/(10^3)))</f>
        <v/>
      </c>
      <c r="AY24" s="376" t="str">
        <f>IF(L24="","",
ROUND(L24,3)*(VLOOKUP($F24,Reference!$B$36:$G$42,COLUMN(Reference!$G$2)-COLUMN(Reference!$B$2)+1,0)/(10^6))*(VLOOKUP('기준연도 활동자료 입력'!$F24,Reference!$B$36:$J$42,COLUMN(Reference!$J$2)-COLUMN(Reference!$B$2)+1,0)/(10^3)))</f>
        <v/>
      </c>
      <c r="AZ24" s="376" t="str">
        <f>IF(M24="","",
ROUND(M24,3)*(VLOOKUP($F24,Reference!$B$36:$G$42,COLUMN(Reference!$G$2)-COLUMN(Reference!$B$2)+1,0)/(10^6))*(VLOOKUP('기준연도 활동자료 입력'!$F24,Reference!$B$36:$J$42,COLUMN(Reference!$J$2)-COLUMN(Reference!$B$2)+1,0)/(10^3)))</f>
        <v/>
      </c>
      <c r="BA24" s="376" t="str">
        <f>IF(N24="","",
ROUND(N24,3)*(VLOOKUP($F24,Reference!$B$36:$G$42,COLUMN(Reference!$G$2)-COLUMN(Reference!$B$2)+1,0)/(10^6))*(VLOOKUP('기준연도 활동자료 입력'!$F24,Reference!$B$36:$J$42,COLUMN(Reference!$J$2)-COLUMN(Reference!$B$2)+1,0)/(10^3)))</f>
        <v/>
      </c>
      <c r="BB24" s="376" t="str">
        <f>IF(O24="","",
ROUND(O24,3)*(VLOOKUP($F24,Reference!$B$36:$G$42,COLUMN(Reference!$G$2)-COLUMN(Reference!$B$2)+1,0)/(10^6))*(VLOOKUP('기준연도 활동자료 입력'!$F24,Reference!$B$36:$J$42,COLUMN(Reference!$J$2)-COLUMN(Reference!$B$2)+1,0)/(10^3)))</f>
        <v/>
      </c>
      <c r="BC24" s="376" t="str">
        <f>IF(P24="","",
ROUND(P24,3)*(VLOOKUP($F24,Reference!$B$36:$G$42,COLUMN(Reference!$G$2)-COLUMN(Reference!$B$2)+1,0)/(10^6))*(VLOOKUP('기준연도 활동자료 입력'!$F24,Reference!$B$36:$J$42,COLUMN(Reference!$J$2)-COLUMN(Reference!$B$2)+1,0)/(10^3)))</f>
        <v/>
      </c>
      <c r="BD24" s="376" t="str">
        <f>IF(Q24="","",
ROUND(Q24,3)*(VLOOKUP($F24,Reference!$B$36:$G$42,COLUMN(Reference!$G$2)-COLUMN(Reference!$B$2)+1,0)/(10^6))*(VLOOKUP('기준연도 활동자료 입력'!$F24,Reference!$B$36:$J$42,COLUMN(Reference!$J$2)-COLUMN(Reference!$B$2)+1,0)/(10^3)))</f>
        <v/>
      </c>
      <c r="BE24" s="376" t="str">
        <f>IF(R24="","",
ROUND(R24,3)*(VLOOKUP($F24,Reference!$B$36:$G$42,COLUMN(Reference!$G$2)-COLUMN(Reference!$B$2)+1,0)/(10^6))*(VLOOKUP('기준연도 활동자료 입력'!$F24,Reference!$B$36:$J$42,COLUMN(Reference!$J$2)-COLUMN(Reference!$B$2)+1,0)/(10^3)))</f>
        <v/>
      </c>
      <c r="BF24" s="376" t="str">
        <f>IF(S24="","",
ROUND(S24,3)*(VLOOKUP($F24,Reference!$B$36:$G$42,COLUMN(Reference!$G$2)-COLUMN(Reference!$B$2)+1,0)/(10^6))*(VLOOKUP('기준연도 활동자료 입력'!$F24,Reference!$B$36:$J$42,COLUMN(Reference!$J$2)-COLUMN(Reference!$B$2)+1,0)/(10^3)))</f>
        <v/>
      </c>
      <c r="BG24" s="377" t="str">
        <f>IF(T24="","",
ROUND(T24,3)*(VLOOKUP($F24,Reference!$B$36:$G$42,COLUMN(Reference!$G$2)-COLUMN(Reference!$B$2)+1,0)/(10^6))*(VLOOKUP('기준연도 활동자료 입력'!$F24,Reference!$B$36:$J$42,COLUMN(Reference!$J$2)-COLUMN(Reference!$B$2)+1,0)/(10^3)))</f>
        <v/>
      </c>
      <c r="BH24" s="364">
        <f t="shared" si="9"/>
        <v>0</v>
      </c>
    </row>
    <row r="25" spans="2:60" ht="17.149999999999999" customHeight="1">
      <c r="B25" s="503"/>
      <c r="C25" s="482"/>
      <c r="D25" s="512"/>
      <c r="E25" s="229"/>
      <c r="F25" s="230"/>
      <c r="G25" s="246"/>
      <c r="H25" s="302" t="str">
        <f>IF($F25="","",
VLOOKUP($F25,Reference!$B$36:$C$42,2,0))</f>
        <v/>
      </c>
      <c r="I25" s="313"/>
      <c r="J25" s="314"/>
      <c r="K25" s="314"/>
      <c r="L25" s="314"/>
      <c r="M25" s="314"/>
      <c r="N25" s="314"/>
      <c r="O25" s="314"/>
      <c r="P25" s="314"/>
      <c r="Q25" s="314"/>
      <c r="R25" s="314"/>
      <c r="S25" s="314"/>
      <c r="T25" s="315"/>
      <c r="U25" s="358">
        <f t="shared" si="0"/>
        <v>0</v>
      </c>
      <c r="V25" s="375" t="str">
        <f>IF(I25="","",
ROUND(I25,3)*(VLOOKUP($F25,Reference!$B$36:$G$42,COLUMN(Reference!$G$2)-COLUMN(Reference!$B$2)+1,0)/(10^6))*(VLOOKUP('기준연도 활동자료 입력'!$F25,Reference!$B$36:$J$42,COLUMN(Reference!$H$2)-COLUMN(Reference!$B$2)+1,0)/(10^3)))</f>
        <v/>
      </c>
      <c r="W25" s="376" t="str">
        <f>IF(J25="","",
ROUND(J25,3)*(VLOOKUP($F25,Reference!$B$36:$G$42,COLUMN(Reference!$G$2)-COLUMN(Reference!$B$2)+1,0)/(10^6))*(VLOOKUP('기준연도 활동자료 입력'!$F25,Reference!$B$36:$J$42,COLUMN(Reference!$H$2)-COLUMN(Reference!$B$2)+1,0)/(10^3)))</f>
        <v/>
      </c>
      <c r="X25" s="376" t="str">
        <f>IF(K25="","",
ROUND(K25,3)*(VLOOKUP($F25,Reference!$B$36:$G$42,COLUMN(Reference!$G$2)-COLUMN(Reference!$B$2)+1,0)/(10^6))*(VLOOKUP('기준연도 활동자료 입력'!$F25,Reference!$B$36:$J$42,COLUMN(Reference!$H$2)-COLUMN(Reference!$B$2)+1,0)/(10^3)))</f>
        <v/>
      </c>
      <c r="Y25" s="376" t="str">
        <f>IF(L25="","",
ROUND(L25,3)*(VLOOKUP($F25,Reference!$B$36:$G$42,COLUMN(Reference!$G$2)-COLUMN(Reference!$B$2)+1,0)/(10^6))*(VLOOKUP('기준연도 활동자료 입력'!$F25,Reference!$B$36:$J$42,COLUMN(Reference!$H$2)-COLUMN(Reference!$B$2)+1,0)/(10^3)))</f>
        <v/>
      </c>
      <c r="Z25" s="376" t="str">
        <f>IF(M25="","",
ROUND(M25,3)*(VLOOKUP($F25,Reference!$B$36:$G$42,COLUMN(Reference!$G$2)-COLUMN(Reference!$B$2)+1,0)/(10^6))*(VLOOKUP('기준연도 활동자료 입력'!$F25,Reference!$B$36:$J$42,COLUMN(Reference!$H$2)-COLUMN(Reference!$B$2)+1,0)/(10^3)))</f>
        <v/>
      </c>
      <c r="AA25" s="376" t="str">
        <f>IF(N25="","",
ROUND(N25,3)*(VLOOKUP($F25,Reference!$B$36:$G$42,COLUMN(Reference!$G$2)-COLUMN(Reference!$B$2)+1,0)/(10^6))*(VLOOKUP('기준연도 활동자료 입력'!$F25,Reference!$B$36:$J$42,COLUMN(Reference!$H$2)-COLUMN(Reference!$B$2)+1,0)/(10^3)))</f>
        <v/>
      </c>
      <c r="AB25" s="376" t="str">
        <f>IF(O25="","",
ROUND(O25,3)*(VLOOKUP($F25,Reference!$B$36:$G$42,COLUMN(Reference!$G$2)-COLUMN(Reference!$B$2)+1,0)/(10^6))*(VLOOKUP('기준연도 활동자료 입력'!$F25,Reference!$B$36:$J$42,COLUMN(Reference!$H$2)-COLUMN(Reference!$B$2)+1,0)/(10^3)))</f>
        <v/>
      </c>
      <c r="AC25" s="376" t="str">
        <f>IF(P25="","",
ROUND(P25,3)*(VLOOKUP($F25,Reference!$B$36:$G$42,COLUMN(Reference!$G$2)-COLUMN(Reference!$B$2)+1,0)/(10^6))*(VLOOKUP('기준연도 활동자료 입력'!$F25,Reference!$B$36:$J$42,COLUMN(Reference!$H$2)-COLUMN(Reference!$B$2)+1,0)/(10^3)))</f>
        <v/>
      </c>
      <c r="AD25" s="376" t="str">
        <f>IF(Q25="","",
ROUND(Q25,3)*(VLOOKUP($F25,Reference!$B$36:$G$42,COLUMN(Reference!$G$2)-COLUMN(Reference!$B$2)+1,0)/(10^6))*(VLOOKUP('기준연도 활동자료 입력'!$F25,Reference!$B$36:$J$42,COLUMN(Reference!$H$2)-COLUMN(Reference!$B$2)+1,0)/(10^3)))</f>
        <v/>
      </c>
      <c r="AE25" s="376" t="str">
        <f>IF(R25="","",
ROUND(R25,3)*(VLOOKUP($F25,Reference!$B$36:$G$42,COLUMN(Reference!$G$2)-COLUMN(Reference!$B$2)+1,0)/(10^6))*(VLOOKUP('기준연도 활동자료 입력'!$F25,Reference!$B$36:$J$42,COLUMN(Reference!$H$2)-COLUMN(Reference!$B$2)+1,0)/(10^3)))</f>
        <v/>
      </c>
      <c r="AF25" s="376" t="str">
        <f>IF(S25="","",
ROUND(S25,3)*(VLOOKUP($F25,Reference!$B$36:$G$42,COLUMN(Reference!$G$2)-COLUMN(Reference!$B$2)+1,0)/(10^6))*(VLOOKUP('기준연도 활동자료 입력'!$F25,Reference!$B$36:$J$42,COLUMN(Reference!$H$2)-COLUMN(Reference!$B$2)+1,0)/(10^3)))</f>
        <v/>
      </c>
      <c r="AG25" s="377" t="str">
        <f>IF(T25="","",
ROUND(T25,3)*(VLOOKUP($F25,Reference!$B$36:$G$42,COLUMN(Reference!$G$2)-COLUMN(Reference!$B$2)+1,0)/(10^6))*(VLOOKUP('기준연도 활동자료 입력'!$F25,Reference!$B$36:$J$42,COLUMN(Reference!$H$2)-COLUMN(Reference!$B$2)+1,0)/(10^3)))</f>
        <v/>
      </c>
      <c r="AH25" s="364">
        <f t="shared" si="7"/>
        <v>0</v>
      </c>
      <c r="AI25" s="363" t="str">
        <f>IF(I25="","",
ROUND(I25,3)*(VLOOKUP($F25,Reference!$B$36:$G$42,COLUMN(Reference!$G$2)-COLUMN(Reference!$B$2)+1,0)/(10^6))*(VLOOKUP('기준연도 활동자료 입력'!$F25,Reference!$B$36:$J$42,COLUMN(Reference!$I$2)-COLUMN(Reference!$B$2)+1,0)/(10^3)))</f>
        <v/>
      </c>
      <c r="AJ25" s="376" t="str">
        <f>IF(J25="","",
ROUND(J25,3)*(VLOOKUP($F25,Reference!$B$36:$G$42,COLUMN(Reference!$G$2)-COLUMN(Reference!$B$2)+1,0)/(10^6))*(VLOOKUP('기준연도 활동자료 입력'!$F25,Reference!$B$36:$J$42,COLUMN(Reference!$I$2)-COLUMN(Reference!$B$2)+1,0)/(10^3)))</f>
        <v/>
      </c>
      <c r="AK25" s="376" t="str">
        <f>IF(K25="","",
ROUND(K25,3)*(VLOOKUP($F25,Reference!$B$36:$G$42,COLUMN(Reference!$G$2)-COLUMN(Reference!$B$2)+1,0)/(10^6))*(VLOOKUP('기준연도 활동자료 입력'!$F25,Reference!$B$36:$J$42,COLUMN(Reference!$I$2)-COLUMN(Reference!$B$2)+1,0)/(10^3)))</f>
        <v/>
      </c>
      <c r="AL25" s="376" t="str">
        <f>IF(L25="","",
ROUND(L25,3)*(VLOOKUP($F25,Reference!$B$36:$G$42,COLUMN(Reference!$G$2)-COLUMN(Reference!$B$2)+1,0)/(10^6))*(VLOOKUP('기준연도 활동자료 입력'!$F25,Reference!$B$36:$J$42,COLUMN(Reference!$I$2)-COLUMN(Reference!$B$2)+1,0)/(10^3)))</f>
        <v/>
      </c>
      <c r="AM25" s="376" t="str">
        <f>IF(M25="","",
ROUND(M25,3)*(VLOOKUP($F25,Reference!$B$36:$G$42,COLUMN(Reference!$G$2)-COLUMN(Reference!$B$2)+1,0)/(10^6))*(VLOOKUP('기준연도 활동자료 입력'!$F25,Reference!$B$36:$J$42,COLUMN(Reference!$I$2)-COLUMN(Reference!$B$2)+1,0)/(10^3)))</f>
        <v/>
      </c>
      <c r="AN25" s="376" t="str">
        <f>IF(N25="","",
ROUND(N25,3)*(VLOOKUP($F25,Reference!$B$36:$G$42,COLUMN(Reference!$G$2)-COLUMN(Reference!$B$2)+1,0)/(10^6))*(VLOOKUP('기준연도 활동자료 입력'!$F25,Reference!$B$36:$J$42,COLUMN(Reference!$I$2)-COLUMN(Reference!$B$2)+1,0)/(10^3)))</f>
        <v/>
      </c>
      <c r="AO25" s="376" t="str">
        <f>IF(O25="","",
ROUND(O25,3)*(VLOOKUP($F25,Reference!$B$36:$G$42,COLUMN(Reference!$G$2)-COLUMN(Reference!$B$2)+1,0)/(10^6))*(VLOOKUP('기준연도 활동자료 입력'!$F25,Reference!$B$36:$J$42,COLUMN(Reference!$I$2)-COLUMN(Reference!$B$2)+1,0)/(10^3)))</f>
        <v/>
      </c>
      <c r="AP25" s="376" t="str">
        <f>IF(P25="","",
ROUND(P25,3)*(VLOOKUP($F25,Reference!$B$36:$G$42,COLUMN(Reference!$G$2)-COLUMN(Reference!$B$2)+1,0)/(10^6))*(VLOOKUP('기준연도 활동자료 입력'!$F25,Reference!$B$36:$J$42,COLUMN(Reference!$I$2)-COLUMN(Reference!$B$2)+1,0)/(10^3)))</f>
        <v/>
      </c>
      <c r="AQ25" s="376" t="str">
        <f>IF(Q25="","",
ROUND(Q25,3)*(VLOOKUP($F25,Reference!$B$36:$G$42,COLUMN(Reference!$G$2)-COLUMN(Reference!$B$2)+1,0)/(10^6))*(VLOOKUP('기준연도 활동자료 입력'!$F25,Reference!$B$36:$J$42,COLUMN(Reference!$I$2)-COLUMN(Reference!$B$2)+1,0)/(10^3)))</f>
        <v/>
      </c>
      <c r="AR25" s="376" t="str">
        <f>IF(R25="","",
ROUND(R25,3)*(VLOOKUP($F25,Reference!$B$36:$G$42,COLUMN(Reference!$G$2)-COLUMN(Reference!$B$2)+1,0)/(10^6))*(VLOOKUP('기준연도 활동자료 입력'!$F25,Reference!$B$36:$J$42,COLUMN(Reference!$I$2)-COLUMN(Reference!$B$2)+1,0)/(10^3)))</f>
        <v/>
      </c>
      <c r="AS25" s="376" t="str">
        <f>IF(S25="","",
ROUND(S25,3)*(VLOOKUP($F25,Reference!$B$36:$G$42,COLUMN(Reference!$G$2)-COLUMN(Reference!$B$2)+1,0)/(10^6))*(VLOOKUP('기준연도 활동자료 입력'!$F25,Reference!$B$36:$J$42,COLUMN(Reference!$I$2)-COLUMN(Reference!$B$2)+1,0)/(10^3)))</f>
        <v/>
      </c>
      <c r="AT25" s="377" t="str">
        <f>IF(T25="","",
ROUND(T25,3)*(VLOOKUP($F25,Reference!$B$36:$G$42,COLUMN(Reference!$G$2)-COLUMN(Reference!$B$2)+1,0)/(10^6))*(VLOOKUP('기준연도 활동자료 입력'!$F25,Reference!$B$36:$J$42,COLUMN(Reference!$I$2)-COLUMN(Reference!$B$2)+1,0)/(10^3)))</f>
        <v/>
      </c>
      <c r="AU25" s="364">
        <f t="shared" si="8"/>
        <v>0</v>
      </c>
      <c r="AV25" s="363" t="str">
        <f>IF(I25="","",
ROUND(I25,3)*(VLOOKUP($F25,Reference!$B$36:$G$42,COLUMN(Reference!$G$2)-COLUMN(Reference!$B$2)+1,0)/(10^6))*(VLOOKUP('기준연도 활동자료 입력'!$F25,Reference!$B$36:$J$42,COLUMN(Reference!$J$2)-COLUMN(Reference!$B$2)+1,0)/(10^3)))</f>
        <v/>
      </c>
      <c r="AW25" s="376" t="str">
        <f>IF(J25="","",
ROUND(J25,3)*(VLOOKUP($F25,Reference!$B$36:$G$42,COLUMN(Reference!$G$2)-COLUMN(Reference!$B$2)+1,0)/(10^6))*(VLOOKUP('기준연도 활동자료 입력'!$F25,Reference!$B$36:$J$42,COLUMN(Reference!$J$2)-COLUMN(Reference!$B$2)+1,0)/(10^3)))</f>
        <v/>
      </c>
      <c r="AX25" s="376" t="str">
        <f>IF(K25="","",
ROUND(K25,3)*(VLOOKUP($F25,Reference!$B$36:$G$42,COLUMN(Reference!$G$2)-COLUMN(Reference!$B$2)+1,0)/(10^6))*(VLOOKUP('기준연도 활동자료 입력'!$F25,Reference!$B$36:$J$42,COLUMN(Reference!$J$2)-COLUMN(Reference!$B$2)+1,0)/(10^3)))</f>
        <v/>
      </c>
      <c r="AY25" s="376" t="str">
        <f>IF(L25="","",
ROUND(L25,3)*(VLOOKUP($F25,Reference!$B$36:$G$42,COLUMN(Reference!$G$2)-COLUMN(Reference!$B$2)+1,0)/(10^6))*(VLOOKUP('기준연도 활동자료 입력'!$F25,Reference!$B$36:$J$42,COLUMN(Reference!$J$2)-COLUMN(Reference!$B$2)+1,0)/(10^3)))</f>
        <v/>
      </c>
      <c r="AZ25" s="376" t="str">
        <f>IF(M25="","",
ROUND(M25,3)*(VLOOKUP($F25,Reference!$B$36:$G$42,COLUMN(Reference!$G$2)-COLUMN(Reference!$B$2)+1,0)/(10^6))*(VLOOKUP('기준연도 활동자료 입력'!$F25,Reference!$B$36:$J$42,COLUMN(Reference!$J$2)-COLUMN(Reference!$B$2)+1,0)/(10^3)))</f>
        <v/>
      </c>
      <c r="BA25" s="376" t="str">
        <f>IF(N25="","",
ROUND(N25,3)*(VLOOKUP($F25,Reference!$B$36:$G$42,COLUMN(Reference!$G$2)-COLUMN(Reference!$B$2)+1,0)/(10^6))*(VLOOKUP('기준연도 활동자료 입력'!$F25,Reference!$B$36:$J$42,COLUMN(Reference!$J$2)-COLUMN(Reference!$B$2)+1,0)/(10^3)))</f>
        <v/>
      </c>
      <c r="BB25" s="376" t="str">
        <f>IF(O25="","",
ROUND(O25,3)*(VLOOKUP($F25,Reference!$B$36:$G$42,COLUMN(Reference!$G$2)-COLUMN(Reference!$B$2)+1,0)/(10^6))*(VLOOKUP('기준연도 활동자료 입력'!$F25,Reference!$B$36:$J$42,COLUMN(Reference!$J$2)-COLUMN(Reference!$B$2)+1,0)/(10^3)))</f>
        <v/>
      </c>
      <c r="BC25" s="376" t="str">
        <f>IF(P25="","",
ROUND(P25,3)*(VLOOKUP($F25,Reference!$B$36:$G$42,COLUMN(Reference!$G$2)-COLUMN(Reference!$B$2)+1,0)/(10^6))*(VLOOKUP('기준연도 활동자료 입력'!$F25,Reference!$B$36:$J$42,COLUMN(Reference!$J$2)-COLUMN(Reference!$B$2)+1,0)/(10^3)))</f>
        <v/>
      </c>
      <c r="BD25" s="376" t="str">
        <f>IF(Q25="","",
ROUND(Q25,3)*(VLOOKUP($F25,Reference!$B$36:$G$42,COLUMN(Reference!$G$2)-COLUMN(Reference!$B$2)+1,0)/(10^6))*(VLOOKUP('기준연도 활동자료 입력'!$F25,Reference!$B$36:$J$42,COLUMN(Reference!$J$2)-COLUMN(Reference!$B$2)+1,0)/(10^3)))</f>
        <v/>
      </c>
      <c r="BE25" s="376" t="str">
        <f>IF(R25="","",
ROUND(R25,3)*(VLOOKUP($F25,Reference!$B$36:$G$42,COLUMN(Reference!$G$2)-COLUMN(Reference!$B$2)+1,0)/(10^6))*(VLOOKUP('기준연도 활동자료 입력'!$F25,Reference!$B$36:$J$42,COLUMN(Reference!$J$2)-COLUMN(Reference!$B$2)+1,0)/(10^3)))</f>
        <v/>
      </c>
      <c r="BF25" s="376" t="str">
        <f>IF(S25="","",
ROUND(S25,3)*(VLOOKUP($F25,Reference!$B$36:$G$42,COLUMN(Reference!$G$2)-COLUMN(Reference!$B$2)+1,0)/(10^6))*(VLOOKUP('기준연도 활동자료 입력'!$F25,Reference!$B$36:$J$42,COLUMN(Reference!$J$2)-COLUMN(Reference!$B$2)+1,0)/(10^3)))</f>
        <v/>
      </c>
      <c r="BG25" s="377" t="str">
        <f>IF(T25="","",
ROUND(T25,3)*(VLOOKUP($F25,Reference!$B$36:$G$42,COLUMN(Reference!$G$2)-COLUMN(Reference!$B$2)+1,0)/(10^6))*(VLOOKUP('기준연도 활동자료 입력'!$F25,Reference!$B$36:$J$42,COLUMN(Reference!$J$2)-COLUMN(Reference!$B$2)+1,0)/(10^3)))</f>
        <v/>
      </c>
      <c r="BH25" s="364">
        <f t="shared" si="9"/>
        <v>0</v>
      </c>
    </row>
    <row r="26" spans="2:60" ht="17.149999999999999" customHeight="1" thickBot="1">
      <c r="B26" s="503"/>
      <c r="C26" s="513"/>
      <c r="D26" s="514"/>
      <c r="E26" s="235"/>
      <c r="F26" s="236"/>
      <c r="G26" s="247"/>
      <c r="H26" s="303" t="str">
        <f>IF($F26="","",
VLOOKUP($F26,Reference!$B$36:$C$42,2,0))</f>
        <v/>
      </c>
      <c r="I26" s="316"/>
      <c r="J26" s="317"/>
      <c r="K26" s="317"/>
      <c r="L26" s="317"/>
      <c r="M26" s="317"/>
      <c r="N26" s="317"/>
      <c r="O26" s="317"/>
      <c r="P26" s="317"/>
      <c r="Q26" s="317"/>
      <c r="R26" s="317"/>
      <c r="S26" s="317"/>
      <c r="T26" s="318"/>
      <c r="U26" s="359">
        <f t="shared" si="0"/>
        <v>0</v>
      </c>
      <c r="V26" s="399" t="str">
        <f>IF(I26="","",
ROUND(I26,3)*(VLOOKUP($F26,Reference!$B$36:$G$42,COLUMN(Reference!$G$2)-COLUMN(Reference!$B$2)+1,0)/(10^6))*(VLOOKUP('기준연도 활동자료 입력'!$F26,Reference!$B$36:$J$42,COLUMN(Reference!$H$2)-COLUMN(Reference!$B$2)+1,0)/(10^3)))</f>
        <v/>
      </c>
      <c r="W26" s="400" t="str">
        <f>IF(J26="","",
ROUND(J26,3)*(VLOOKUP($F26,Reference!$B$36:$G$42,COLUMN(Reference!$G$2)-COLUMN(Reference!$B$2)+1,0)/(10^6))*(VLOOKUP('기준연도 활동자료 입력'!$F26,Reference!$B$36:$J$42,COLUMN(Reference!$H$2)-COLUMN(Reference!$B$2)+1,0)/(10^3)))</f>
        <v/>
      </c>
      <c r="X26" s="400" t="str">
        <f>IF(K26="","",
ROUND(K26,3)*(VLOOKUP($F26,Reference!$B$36:$G$42,COLUMN(Reference!$G$2)-COLUMN(Reference!$B$2)+1,0)/(10^6))*(VLOOKUP('기준연도 활동자료 입력'!$F26,Reference!$B$36:$J$42,COLUMN(Reference!$H$2)-COLUMN(Reference!$B$2)+1,0)/(10^3)))</f>
        <v/>
      </c>
      <c r="Y26" s="400" t="str">
        <f>IF(L26="","",
ROUND(L26,3)*(VLOOKUP($F26,Reference!$B$36:$G$42,COLUMN(Reference!$G$2)-COLUMN(Reference!$B$2)+1,0)/(10^6))*(VLOOKUP('기준연도 활동자료 입력'!$F26,Reference!$B$36:$J$42,COLUMN(Reference!$H$2)-COLUMN(Reference!$B$2)+1,0)/(10^3)))</f>
        <v/>
      </c>
      <c r="Z26" s="400" t="str">
        <f>IF(M26="","",
ROUND(M26,3)*(VLOOKUP($F26,Reference!$B$36:$G$42,COLUMN(Reference!$G$2)-COLUMN(Reference!$B$2)+1,0)/(10^6))*(VLOOKUP('기준연도 활동자료 입력'!$F26,Reference!$B$36:$J$42,COLUMN(Reference!$H$2)-COLUMN(Reference!$B$2)+1,0)/(10^3)))</f>
        <v/>
      </c>
      <c r="AA26" s="400" t="str">
        <f>IF(N26="","",
ROUND(N26,3)*(VLOOKUP($F26,Reference!$B$36:$G$42,COLUMN(Reference!$G$2)-COLUMN(Reference!$B$2)+1,0)/(10^6))*(VLOOKUP('기준연도 활동자료 입력'!$F26,Reference!$B$36:$J$42,COLUMN(Reference!$H$2)-COLUMN(Reference!$B$2)+1,0)/(10^3)))</f>
        <v/>
      </c>
      <c r="AB26" s="400" t="str">
        <f>IF(O26="","",
ROUND(O26,3)*(VLOOKUP($F26,Reference!$B$36:$G$42,COLUMN(Reference!$G$2)-COLUMN(Reference!$B$2)+1,0)/(10^6))*(VLOOKUP('기준연도 활동자료 입력'!$F26,Reference!$B$36:$J$42,COLUMN(Reference!$H$2)-COLUMN(Reference!$B$2)+1,0)/(10^3)))</f>
        <v/>
      </c>
      <c r="AC26" s="400" t="str">
        <f>IF(P26="","",
ROUND(P26,3)*(VLOOKUP($F26,Reference!$B$36:$G$42,COLUMN(Reference!$G$2)-COLUMN(Reference!$B$2)+1,0)/(10^6))*(VLOOKUP('기준연도 활동자료 입력'!$F26,Reference!$B$36:$J$42,COLUMN(Reference!$H$2)-COLUMN(Reference!$B$2)+1,0)/(10^3)))</f>
        <v/>
      </c>
      <c r="AD26" s="400" t="str">
        <f>IF(Q26="","",
ROUND(Q26,3)*(VLOOKUP($F26,Reference!$B$36:$G$42,COLUMN(Reference!$G$2)-COLUMN(Reference!$B$2)+1,0)/(10^6))*(VLOOKUP('기준연도 활동자료 입력'!$F26,Reference!$B$36:$J$42,COLUMN(Reference!$H$2)-COLUMN(Reference!$B$2)+1,0)/(10^3)))</f>
        <v/>
      </c>
      <c r="AE26" s="400" t="str">
        <f>IF(R26="","",
ROUND(R26,3)*(VLOOKUP($F26,Reference!$B$36:$G$42,COLUMN(Reference!$G$2)-COLUMN(Reference!$B$2)+1,0)/(10^6))*(VLOOKUP('기준연도 활동자료 입력'!$F26,Reference!$B$36:$J$42,COLUMN(Reference!$H$2)-COLUMN(Reference!$B$2)+1,0)/(10^3)))</f>
        <v/>
      </c>
      <c r="AF26" s="400" t="str">
        <f>IF(S26="","",
ROUND(S26,3)*(VLOOKUP($F26,Reference!$B$36:$G$42,COLUMN(Reference!$G$2)-COLUMN(Reference!$B$2)+1,0)/(10^6))*(VLOOKUP('기준연도 활동자료 입력'!$F26,Reference!$B$36:$J$42,COLUMN(Reference!$H$2)-COLUMN(Reference!$B$2)+1,0)/(10^3)))</f>
        <v/>
      </c>
      <c r="AG26" s="408" t="str">
        <f>IF(T26="","",
ROUND(T26,3)*(VLOOKUP($F26,Reference!$B$36:$G$42,COLUMN(Reference!$G$2)-COLUMN(Reference!$B$2)+1,0)/(10^6))*(VLOOKUP('기준연도 활동자료 입력'!$F26,Reference!$B$36:$J$42,COLUMN(Reference!$H$2)-COLUMN(Reference!$B$2)+1,0)/(10^3)))</f>
        <v/>
      </c>
      <c r="AH26" s="403">
        <f t="shared" si="7"/>
        <v>0</v>
      </c>
      <c r="AI26" s="409" t="str">
        <f>IF(I26="","",
ROUND(I26,3)*(VLOOKUP($F26,Reference!$B$36:$G$42,COLUMN(Reference!$G$2)-COLUMN(Reference!$B$2)+1,0)/(10^6))*(VLOOKUP('기준연도 활동자료 입력'!$F26,Reference!$B$36:$J$42,COLUMN(Reference!$I$2)-COLUMN(Reference!$B$2)+1,0)/(10^3)))</f>
        <v/>
      </c>
      <c r="AJ26" s="400" t="str">
        <f>IF(J26="","",
ROUND(J26,3)*(VLOOKUP($F26,Reference!$B$36:$G$42,COLUMN(Reference!$G$2)-COLUMN(Reference!$B$2)+1,0)/(10^6))*(VLOOKUP('기준연도 활동자료 입력'!$F26,Reference!$B$36:$J$42,COLUMN(Reference!$I$2)-COLUMN(Reference!$B$2)+1,0)/(10^3)))</f>
        <v/>
      </c>
      <c r="AK26" s="400" t="str">
        <f>IF(K26="","",
ROUND(K26,3)*(VLOOKUP($F26,Reference!$B$36:$G$42,COLUMN(Reference!$G$2)-COLUMN(Reference!$B$2)+1,0)/(10^6))*(VLOOKUP('기준연도 활동자료 입력'!$F26,Reference!$B$36:$J$42,COLUMN(Reference!$I$2)-COLUMN(Reference!$B$2)+1,0)/(10^3)))</f>
        <v/>
      </c>
      <c r="AL26" s="400" t="str">
        <f>IF(L26="","",
ROUND(L26,3)*(VLOOKUP($F26,Reference!$B$36:$G$42,COLUMN(Reference!$G$2)-COLUMN(Reference!$B$2)+1,0)/(10^6))*(VLOOKUP('기준연도 활동자료 입력'!$F26,Reference!$B$36:$J$42,COLUMN(Reference!$I$2)-COLUMN(Reference!$B$2)+1,0)/(10^3)))</f>
        <v/>
      </c>
      <c r="AM26" s="400" t="str">
        <f>IF(M26="","",
ROUND(M26,3)*(VLOOKUP($F26,Reference!$B$36:$G$42,COLUMN(Reference!$G$2)-COLUMN(Reference!$B$2)+1,0)/(10^6))*(VLOOKUP('기준연도 활동자료 입력'!$F26,Reference!$B$36:$J$42,COLUMN(Reference!$I$2)-COLUMN(Reference!$B$2)+1,0)/(10^3)))</f>
        <v/>
      </c>
      <c r="AN26" s="400" t="str">
        <f>IF(N26="","",
ROUND(N26,3)*(VLOOKUP($F26,Reference!$B$36:$G$42,COLUMN(Reference!$G$2)-COLUMN(Reference!$B$2)+1,0)/(10^6))*(VLOOKUP('기준연도 활동자료 입력'!$F26,Reference!$B$36:$J$42,COLUMN(Reference!$I$2)-COLUMN(Reference!$B$2)+1,0)/(10^3)))</f>
        <v/>
      </c>
      <c r="AO26" s="400" t="str">
        <f>IF(O26="","",
ROUND(O26,3)*(VLOOKUP($F26,Reference!$B$36:$G$42,COLUMN(Reference!$G$2)-COLUMN(Reference!$B$2)+1,0)/(10^6))*(VLOOKUP('기준연도 활동자료 입력'!$F26,Reference!$B$36:$J$42,COLUMN(Reference!$I$2)-COLUMN(Reference!$B$2)+1,0)/(10^3)))</f>
        <v/>
      </c>
      <c r="AP26" s="400" t="str">
        <f>IF(P26="","",
ROUND(P26,3)*(VLOOKUP($F26,Reference!$B$36:$G$42,COLUMN(Reference!$G$2)-COLUMN(Reference!$B$2)+1,0)/(10^6))*(VLOOKUP('기준연도 활동자료 입력'!$F26,Reference!$B$36:$J$42,COLUMN(Reference!$I$2)-COLUMN(Reference!$B$2)+1,0)/(10^3)))</f>
        <v/>
      </c>
      <c r="AQ26" s="400" t="str">
        <f>IF(Q26="","",
ROUND(Q26,3)*(VLOOKUP($F26,Reference!$B$36:$G$42,COLUMN(Reference!$G$2)-COLUMN(Reference!$B$2)+1,0)/(10^6))*(VLOOKUP('기준연도 활동자료 입력'!$F26,Reference!$B$36:$J$42,COLUMN(Reference!$I$2)-COLUMN(Reference!$B$2)+1,0)/(10^3)))</f>
        <v/>
      </c>
      <c r="AR26" s="400" t="str">
        <f>IF(R26="","",
ROUND(R26,3)*(VLOOKUP($F26,Reference!$B$36:$G$42,COLUMN(Reference!$G$2)-COLUMN(Reference!$B$2)+1,0)/(10^6))*(VLOOKUP('기준연도 활동자료 입력'!$F26,Reference!$B$36:$J$42,COLUMN(Reference!$I$2)-COLUMN(Reference!$B$2)+1,0)/(10^3)))</f>
        <v/>
      </c>
      <c r="AS26" s="400" t="str">
        <f>IF(S26="","",
ROUND(S26,3)*(VLOOKUP($F26,Reference!$B$36:$G$42,COLUMN(Reference!$G$2)-COLUMN(Reference!$B$2)+1,0)/(10^6))*(VLOOKUP('기준연도 활동자료 입력'!$F26,Reference!$B$36:$J$42,COLUMN(Reference!$I$2)-COLUMN(Reference!$B$2)+1,0)/(10^3)))</f>
        <v/>
      </c>
      <c r="AT26" s="408" t="str">
        <f>IF(T26="","",
ROUND(T26,3)*(VLOOKUP($F26,Reference!$B$36:$G$42,COLUMN(Reference!$G$2)-COLUMN(Reference!$B$2)+1,0)/(10^6))*(VLOOKUP('기준연도 활동자료 입력'!$F26,Reference!$B$36:$J$42,COLUMN(Reference!$I$2)-COLUMN(Reference!$B$2)+1,0)/(10^3)))</f>
        <v/>
      </c>
      <c r="AU26" s="403">
        <f t="shared" si="8"/>
        <v>0</v>
      </c>
      <c r="AV26" s="409" t="str">
        <f>IF(I26="","",
ROUND(I26,3)*(VLOOKUP($F26,Reference!$B$36:$G$42,COLUMN(Reference!$G$2)-COLUMN(Reference!$B$2)+1,0)/(10^6))*(VLOOKUP('기준연도 활동자료 입력'!$F26,Reference!$B$36:$J$42,COLUMN(Reference!$J$2)-COLUMN(Reference!$B$2)+1,0)/(10^3)))</f>
        <v/>
      </c>
      <c r="AW26" s="400" t="str">
        <f>IF(J26="","",
ROUND(J26,3)*(VLOOKUP($F26,Reference!$B$36:$G$42,COLUMN(Reference!$G$2)-COLUMN(Reference!$B$2)+1,0)/(10^6))*(VLOOKUP('기준연도 활동자료 입력'!$F26,Reference!$B$36:$J$42,COLUMN(Reference!$J$2)-COLUMN(Reference!$B$2)+1,0)/(10^3)))</f>
        <v/>
      </c>
      <c r="AX26" s="400" t="str">
        <f>IF(K26="","",
ROUND(K26,3)*(VLOOKUP($F26,Reference!$B$36:$G$42,COLUMN(Reference!$G$2)-COLUMN(Reference!$B$2)+1,0)/(10^6))*(VLOOKUP('기준연도 활동자료 입력'!$F26,Reference!$B$36:$J$42,COLUMN(Reference!$J$2)-COLUMN(Reference!$B$2)+1,0)/(10^3)))</f>
        <v/>
      </c>
      <c r="AY26" s="400" t="str">
        <f>IF(L26="","",
ROUND(L26,3)*(VLOOKUP($F26,Reference!$B$36:$G$42,COLUMN(Reference!$G$2)-COLUMN(Reference!$B$2)+1,0)/(10^6))*(VLOOKUP('기준연도 활동자료 입력'!$F26,Reference!$B$36:$J$42,COLUMN(Reference!$J$2)-COLUMN(Reference!$B$2)+1,0)/(10^3)))</f>
        <v/>
      </c>
      <c r="AZ26" s="400" t="str">
        <f>IF(M26="","",
ROUND(M26,3)*(VLOOKUP($F26,Reference!$B$36:$G$42,COLUMN(Reference!$G$2)-COLUMN(Reference!$B$2)+1,0)/(10^6))*(VLOOKUP('기준연도 활동자료 입력'!$F26,Reference!$B$36:$J$42,COLUMN(Reference!$J$2)-COLUMN(Reference!$B$2)+1,0)/(10^3)))</f>
        <v/>
      </c>
      <c r="BA26" s="400" t="str">
        <f>IF(N26="","",
ROUND(N26,3)*(VLOOKUP($F26,Reference!$B$36:$G$42,COLUMN(Reference!$G$2)-COLUMN(Reference!$B$2)+1,0)/(10^6))*(VLOOKUP('기준연도 활동자료 입력'!$F26,Reference!$B$36:$J$42,COLUMN(Reference!$J$2)-COLUMN(Reference!$B$2)+1,0)/(10^3)))</f>
        <v/>
      </c>
      <c r="BB26" s="400" t="str">
        <f>IF(O26="","",
ROUND(O26,3)*(VLOOKUP($F26,Reference!$B$36:$G$42,COLUMN(Reference!$G$2)-COLUMN(Reference!$B$2)+1,0)/(10^6))*(VLOOKUP('기준연도 활동자료 입력'!$F26,Reference!$B$36:$J$42,COLUMN(Reference!$J$2)-COLUMN(Reference!$B$2)+1,0)/(10^3)))</f>
        <v/>
      </c>
      <c r="BC26" s="400" t="str">
        <f>IF(P26="","",
ROUND(P26,3)*(VLOOKUP($F26,Reference!$B$36:$G$42,COLUMN(Reference!$G$2)-COLUMN(Reference!$B$2)+1,0)/(10^6))*(VLOOKUP('기준연도 활동자료 입력'!$F26,Reference!$B$36:$J$42,COLUMN(Reference!$J$2)-COLUMN(Reference!$B$2)+1,0)/(10^3)))</f>
        <v/>
      </c>
      <c r="BD26" s="400" t="str">
        <f>IF(Q26="","",
ROUND(Q26,3)*(VLOOKUP($F26,Reference!$B$36:$G$42,COLUMN(Reference!$G$2)-COLUMN(Reference!$B$2)+1,0)/(10^6))*(VLOOKUP('기준연도 활동자료 입력'!$F26,Reference!$B$36:$J$42,COLUMN(Reference!$J$2)-COLUMN(Reference!$B$2)+1,0)/(10^3)))</f>
        <v/>
      </c>
      <c r="BE26" s="400" t="str">
        <f>IF(R26="","",
ROUND(R26,3)*(VLOOKUP($F26,Reference!$B$36:$G$42,COLUMN(Reference!$G$2)-COLUMN(Reference!$B$2)+1,0)/(10^6))*(VLOOKUP('기준연도 활동자료 입력'!$F26,Reference!$B$36:$J$42,COLUMN(Reference!$J$2)-COLUMN(Reference!$B$2)+1,0)/(10^3)))</f>
        <v/>
      </c>
      <c r="BF26" s="400" t="str">
        <f>IF(S26="","",
ROUND(S26,3)*(VLOOKUP($F26,Reference!$B$36:$G$42,COLUMN(Reference!$G$2)-COLUMN(Reference!$B$2)+1,0)/(10^6))*(VLOOKUP('기준연도 활동자료 입력'!$F26,Reference!$B$36:$J$42,COLUMN(Reference!$J$2)-COLUMN(Reference!$B$2)+1,0)/(10^3)))</f>
        <v/>
      </c>
      <c r="BG26" s="408" t="str">
        <f>IF(T26="","",
ROUND(T26,3)*(VLOOKUP($F26,Reference!$B$36:$G$42,COLUMN(Reference!$G$2)-COLUMN(Reference!$B$2)+1,0)/(10^6))*(VLOOKUP('기준연도 활동자료 입력'!$F26,Reference!$B$36:$J$42,COLUMN(Reference!$J$2)-COLUMN(Reference!$B$2)+1,0)/(10^3)))</f>
        <v/>
      </c>
      <c r="BH26" s="403">
        <f t="shared" si="9"/>
        <v>0</v>
      </c>
    </row>
    <row r="27" spans="2:60" ht="17.149999999999999" customHeight="1">
      <c r="B27" s="503"/>
      <c r="C27" s="474" t="s">
        <v>260</v>
      </c>
      <c r="D27" s="477" t="s">
        <v>1</v>
      </c>
      <c r="E27" s="478"/>
      <c r="F27" s="478"/>
      <c r="G27" s="478"/>
      <c r="H27" s="479"/>
      <c r="I27" s="458" t="s">
        <v>100</v>
      </c>
      <c r="J27" s="459"/>
      <c r="K27" s="459"/>
      <c r="L27" s="459"/>
      <c r="M27" s="459"/>
      <c r="N27" s="459"/>
      <c r="O27" s="459"/>
      <c r="P27" s="459"/>
      <c r="Q27" s="459"/>
      <c r="R27" s="459"/>
      <c r="S27" s="459"/>
      <c r="T27" s="459"/>
      <c r="U27" s="464"/>
      <c r="V27" s="458" t="s">
        <v>317</v>
      </c>
      <c r="W27" s="459"/>
      <c r="X27" s="459"/>
      <c r="Y27" s="459"/>
      <c r="Z27" s="459"/>
      <c r="AA27" s="459"/>
      <c r="AB27" s="459"/>
      <c r="AC27" s="459"/>
      <c r="AD27" s="459"/>
      <c r="AE27" s="459"/>
      <c r="AF27" s="459"/>
      <c r="AG27" s="459"/>
      <c r="AH27" s="464"/>
      <c r="AI27" s="458" t="s">
        <v>326</v>
      </c>
      <c r="AJ27" s="459"/>
      <c r="AK27" s="459"/>
      <c r="AL27" s="459"/>
      <c r="AM27" s="459"/>
      <c r="AN27" s="459"/>
      <c r="AO27" s="459"/>
      <c r="AP27" s="459"/>
      <c r="AQ27" s="459"/>
      <c r="AR27" s="459"/>
      <c r="AS27" s="459"/>
      <c r="AT27" s="459"/>
      <c r="AU27" s="460"/>
      <c r="AV27" s="461" t="s">
        <v>321</v>
      </c>
      <c r="AW27" s="462"/>
      <c r="AX27" s="462"/>
      <c r="AY27" s="462"/>
      <c r="AZ27" s="462"/>
      <c r="BA27" s="462"/>
      <c r="BB27" s="462"/>
      <c r="BC27" s="462"/>
      <c r="BD27" s="462"/>
      <c r="BE27" s="462"/>
      <c r="BF27" s="462"/>
      <c r="BG27" s="462"/>
      <c r="BH27" s="463"/>
    </row>
    <row r="28" spans="2:60" ht="17.149999999999999" customHeight="1" thickBot="1">
      <c r="B28" s="503"/>
      <c r="C28" s="475"/>
      <c r="D28" s="45" t="s">
        <v>275</v>
      </c>
      <c r="E28" s="42" t="s">
        <v>272</v>
      </c>
      <c r="F28" s="5" t="s">
        <v>276</v>
      </c>
      <c r="G28" s="5" t="s">
        <v>305</v>
      </c>
      <c r="H28" s="6" t="s">
        <v>2</v>
      </c>
      <c r="I28" s="7" t="s">
        <v>6</v>
      </c>
      <c r="J28" s="8" t="s">
        <v>7</v>
      </c>
      <c r="K28" s="8" t="s">
        <v>8</v>
      </c>
      <c r="L28" s="8" t="s">
        <v>9</v>
      </c>
      <c r="M28" s="8" t="s">
        <v>10</v>
      </c>
      <c r="N28" s="8" t="s">
        <v>11</v>
      </c>
      <c r="O28" s="8" t="s">
        <v>12</v>
      </c>
      <c r="P28" s="8" t="s">
        <v>13</v>
      </c>
      <c r="Q28" s="8" t="s">
        <v>14</v>
      </c>
      <c r="R28" s="8" t="s">
        <v>15</v>
      </c>
      <c r="S28" s="8" t="s">
        <v>16</v>
      </c>
      <c r="T28" s="9" t="s">
        <v>17</v>
      </c>
      <c r="U28" s="10" t="s">
        <v>18</v>
      </c>
      <c r="V28" s="308" t="s">
        <v>6</v>
      </c>
      <c r="W28" s="8" t="s">
        <v>7</v>
      </c>
      <c r="X28" s="8" t="s">
        <v>8</v>
      </c>
      <c r="Y28" s="8" t="s">
        <v>9</v>
      </c>
      <c r="Z28" s="8" t="s">
        <v>10</v>
      </c>
      <c r="AA28" s="8" t="s">
        <v>11</v>
      </c>
      <c r="AB28" s="8" t="s">
        <v>12</v>
      </c>
      <c r="AC28" s="8" t="s">
        <v>13</v>
      </c>
      <c r="AD28" s="8" t="s">
        <v>14</v>
      </c>
      <c r="AE28" s="8" t="s">
        <v>15</v>
      </c>
      <c r="AF28" s="8" t="s">
        <v>16</v>
      </c>
      <c r="AG28" s="46" t="s">
        <v>17</v>
      </c>
      <c r="AH28" s="309" t="s">
        <v>18</v>
      </c>
      <c r="AI28" s="308" t="s">
        <v>6</v>
      </c>
      <c r="AJ28" s="8" t="s">
        <v>7</v>
      </c>
      <c r="AK28" s="8" t="s">
        <v>8</v>
      </c>
      <c r="AL28" s="8" t="s">
        <v>9</v>
      </c>
      <c r="AM28" s="8" t="s">
        <v>10</v>
      </c>
      <c r="AN28" s="8" t="s">
        <v>11</v>
      </c>
      <c r="AO28" s="8" t="s">
        <v>12</v>
      </c>
      <c r="AP28" s="8" t="s">
        <v>13</v>
      </c>
      <c r="AQ28" s="8" t="s">
        <v>14</v>
      </c>
      <c r="AR28" s="8" t="s">
        <v>15</v>
      </c>
      <c r="AS28" s="8" t="s">
        <v>16</v>
      </c>
      <c r="AT28" s="46" t="s">
        <v>17</v>
      </c>
      <c r="AU28" s="10" t="s">
        <v>18</v>
      </c>
      <c r="AV28" s="308" t="s">
        <v>6</v>
      </c>
      <c r="AW28" s="8" t="s">
        <v>7</v>
      </c>
      <c r="AX28" s="8" t="s">
        <v>8</v>
      </c>
      <c r="AY28" s="8" t="s">
        <v>9</v>
      </c>
      <c r="AZ28" s="8" t="s">
        <v>10</v>
      </c>
      <c r="BA28" s="8" t="s">
        <v>11</v>
      </c>
      <c r="BB28" s="8" t="s">
        <v>12</v>
      </c>
      <c r="BC28" s="8" t="s">
        <v>13</v>
      </c>
      <c r="BD28" s="8" t="s">
        <v>14</v>
      </c>
      <c r="BE28" s="8" t="s">
        <v>15</v>
      </c>
      <c r="BF28" s="8" t="s">
        <v>16</v>
      </c>
      <c r="BG28" s="46" t="s">
        <v>17</v>
      </c>
      <c r="BH28" s="10" t="s">
        <v>18</v>
      </c>
    </row>
    <row r="29" spans="2:60" ht="17.149999999999999" customHeight="1" thickTop="1">
      <c r="B29" s="503"/>
      <c r="C29" s="475"/>
      <c r="D29" s="486" t="s">
        <v>263</v>
      </c>
      <c r="E29" s="248"/>
      <c r="F29" s="249"/>
      <c r="G29" s="249"/>
      <c r="H29" s="305" t="str">
        <f>IF($E29="","","톤")</f>
        <v/>
      </c>
      <c r="I29" s="250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2"/>
      <c r="U29" s="358">
        <f t="shared" si="0"/>
        <v>0</v>
      </c>
      <c r="V29" s="375" t="str">
        <f>IF(I29="","",
ROUND(I29,3)*VLOOKUP($G29,Reference!$D$108:$H$129,COLUMN(Reference!$F$2)-COLUMN(Reference!$D$2)+1,0))</f>
        <v/>
      </c>
      <c r="W29" s="384" t="str">
        <f>IF(J29="","",
ROUND(J29,3)*VLOOKUP($G29,Reference!$D$108:$H$129,COLUMN(Reference!$F$2)-COLUMN(Reference!$D$2)+1,0))</f>
        <v/>
      </c>
      <c r="X29" s="384" t="str">
        <f>IF(K29="","",
ROUND(K29,3)*VLOOKUP($G29,Reference!$D$108:$H$129,COLUMN(Reference!$F$2)-COLUMN(Reference!$D$2)+1,0))</f>
        <v/>
      </c>
      <c r="Y29" s="384" t="str">
        <f>IF(L29="","",
ROUND(L29,3)*VLOOKUP($G29,Reference!$D$108:$H$129,COLUMN(Reference!$F$2)-COLUMN(Reference!$D$2)+1,0))</f>
        <v/>
      </c>
      <c r="Z29" s="384" t="str">
        <f>IF(M29="","",
ROUND(M29,3)*VLOOKUP($G29,Reference!$D$108:$H$129,COLUMN(Reference!$F$2)-COLUMN(Reference!$D$2)+1,0))</f>
        <v/>
      </c>
      <c r="AA29" s="384" t="str">
        <f>IF(N29="","",
ROUND(N29,3)*VLOOKUP($G29,Reference!$D$108:$H$129,COLUMN(Reference!$F$2)-COLUMN(Reference!$D$2)+1,0))</f>
        <v/>
      </c>
      <c r="AB29" s="384" t="str">
        <f>IF(O29="","",
ROUND(O29,3)*VLOOKUP($G29,Reference!$D$108:$H$129,COLUMN(Reference!$F$2)-COLUMN(Reference!$D$2)+1,0))</f>
        <v/>
      </c>
      <c r="AC29" s="384" t="str">
        <f>IF(P29="","",
ROUND(P29,3)*VLOOKUP($G29,Reference!$D$108:$H$129,COLUMN(Reference!$F$2)-COLUMN(Reference!$D$2)+1,0))</f>
        <v/>
      </c>
      <c r="AD29" s="384" t="str">
        <f>IF(Q29="","",
ROUND(Q29,3)*VLOOKUP($G29,Reference!$D$108:$H$129,COLUMN(Reference!$F$2)-COLUMN(Reference!$D$2)+1,0))</f>
        <v/>
      </c>
      <c r="AE29" s="384" t="str">
        <f>IF(R29="","",
ROUND(R29,3)*VLOOKUP($G29,Reference!$D$108:$H$129,COLUMN(Reference!$F$2)-COLUMN(Reference!$D$2)+1,0))</f>
        <v/>
      </c>
      <c r="AF29" s="384" t="str">
        <f>IF(S29="","",
ROUND(S29,3)*VLOOKUP($G29,Reference!$D$108:$H$129,COLUMN(Reference!$F$2)-COLUMN(Reference!$D$2)+1,0))</f>
        <v/>
      </c>
      <c r="AG29" s="387" t="str">
        <f>IF(T29="","",
ROUND(T29,3)*VLOOKUP($G29,Reference!$D$108:$H$129,COLUMN(Reference!$F$2)-COLUMN(Reference!$D$2)+1,0))</f>
        <v/>
      </c>
      <c r="AH29" s="388">
        <f>SUM(V29:AG29)</f>
        <v>0</v>
      </c>
      <c r="AI29" s="367" t="str">
        <f>IF(I29="","",
ROUND(I29,3)*(VLOOKUP($F29,Reference!$C$108:$H$129,COLUMN(Reference!$G$2)-COLUMN(Reference!$C$2)+1,0)))</f>
        <v/>
      </c>
      <c r="AJ29" s="368" t="str">
        <f>IF(J29="","",
ROUND(J29,3)*(VLOOKUP($F29,Reference!$C$108:$H$129,COLUMN(Reference!$G$2)-COLUMN(Reference!$C$2)+1,0)))</f>
        <v/>
      </c>
      <c r="AK29" s="368" t="str">
        <f>IF(K29="","",
ROUND(K29,3)*(VLOOKUP($F29,Reference!$C$108:$H$129,COLUMN(Reference!$G$2)-COLUMN(Reference!$C$2)+1,0)))</f>
        <v/>
      </c>
      <c r="AL29" s="368" t="str">
        <f>IF(L29="","",
ROUND(L29,3)*(VLOOKUP($F29,Reference!$C$108:$H$129,COLUMN(Reference!$G$2)-COLUMN(Reference!$C$2)+1,0)))</f>
        <v/>
      </c>
      <c r="AM29" s="368" t="str">
        <f>IF(M29="","",
ROUND(M29,3)*(VLOOKUP($F29,Reference!$C$108:$H$129,COLUMN(Reference!$G$2)-COLUMN(Reference!$C$2)+1,0)))</f>
        <v/>
      </c>
      <c r="AN29" s="368" t="str">
        <f>IF(N29="","",
ROUND(N29,3)*(VLOOKUP($F29,Reference!$C$108:$H$129,COLUMN(Reference!$G$2)-COLUMN(Reference!$C$2)+1,0)))</f>
        <v/>
      </c>
      <c r="AO29" s="368" t="str">
        <f>IF(O29="","",
ROUND(O29,3)*(VLOOKUP($F29,Reference!$C$108:$H$129,COLUMN(Reference!$G$2)-COLUMN(Reference!$C$2)+1,0)))</f>
        <v/>
      </c>
      <c r="AP29" s="368" t="str">
        <f>IF(P29="","",
ROUND(P29,3)*(VLOOKUP($F29,Reference!$C$108:$H$129,COLUMN(Reference!$G$2)-COLUMN(Reference!$C$2)+1,0)))</f>
        <v/>
      </c>
      <c r="AQ29" s="368" t="str">
        <f>IF(Q29="","",
ROUND(Q29,3)*(VLOOKUP($F29,Reference!$C$108:$H$129,COLUMN(Reference!$G$2)-COLUMN(Reference!$C$2)+1,0)))</f>
        <v/>
      </c>
      <c r="AR29" s="368" t="str">
        <f>IF(R29="","",
ROUND(R29,3)*(VLOOKUP($F29,Reference!$C$108:$H$129,COLUMN(Reference!$G$2)-COLUMN(Reference!$C$2)+1,0)))</f>
        <v/>
      </c>
      <c r="AS29" s="368" t="str">
        <f>IF(S29="","",
ROUND(S29,3)*(VLOOKUP($F29,Reference!$C$108:$H$129,COLUMN(Reference!$G$2)-COLUMN(Reference!$C$2)+1,0)))</f>
        <v/>
      </c>
      <c r="AT29" s="389" t="str">
        <f>IF(T29="","",
ROUND(T29,3)*(VLOOKUP($F29,Reference!$C$108:$H$129,COLUMN(Reference!$G$2)-COLUMN(Reference!$C$2)+1,0)))</f>
        <v/>
      </c>
      <c r="AU29" s="390">
        <f>SUM(AI29:AT29)</f>
        <v>0</v>
      </c>
      <c r="AV29" s="367" t="str">
        <f>IF(I29="","",
ROUND(I29,3)*(VLOOKUP($F29,Reference!$C$108:$H$129,COLUMN(Reference!$H$2)-COLUMN(Reference!$C$2)+1,0)))</f>
        <v/>
      </c>
      <c r="AW29" s="368" t="str">
        <f>IF(J29="","",
ROUND(J29,3)*(VLOOKUP($F29,Reference!$C$108:$H$129,COLUMN(Reference!$H$2)-COLUMN(Reference!$C$2)+1,0)))</f>
        <v/>
      </c>
      <c r="AX29" s="368" t="str">
        <f>IF(K29="","",
ROUND(K29,3)*(VLOOKUP($F29,Reference!$C$108:$H$129,COLUMN(Reference!$H$2)-COLUMN(Reference!$C$2)+1,0)))</f>
        <v/>
      </c>
      <c r="AY29" s="368" t="str">
        <f>IF(L29="","",
ROUND(L29,3)*(VLOOKUP($F29,Reference!$C$108:$H$129,COLUMN(Reference!$H$2)-COLUMN(Reference!$C$2)+1,0)))</f>
        <v/>
      </c>
      <c r="AZ29" s="368" t="str">
        <f>IF(M29="","",
ROUND(M29,3)*(VLOOKUP($F29,Reference!$C$108:$H$129,COLUMN(Reference!$H$2)-COLUMN(Reference!$C$2)+1,0)))</f>
        <v/>
      </c>
      <c r="BA29" s="368" t="str">
        <f>IF(N29="","",
ROUND(N29,3)*(VLOOKUP($F29,Reference!$C$108:$H$129,COLUMN(Reference!$H$2)-COLUMN(Reference!$C$2)+1,0)))</f>
        <v/>
      </c>
      <c r="BB29" s="368" t="str">
        <f>IF(O29="","",
ROUND(O29,3)*(VLOOKUP($F29,Reference!$C$108:$H$129,COLUMN(Reference!$H$2)-COLUMN(Reference!$C$2)+1,0)))</f>
        <v/>
      </c>
      <c r="BC29" s="368" t="str">
        <f>IF(P29="","",
ROUND(P29,3)*(VLOOKUP($F29,Reference!$C$108:$H$129,COLUMN(Reference!$H$2)-COLUMN(Reference!$C$2)+1,0)))</f>
        <v/>
      </c>
      <c r="BD29" s="368" t="str">
        <f>IF(Q29="","",
ROUND(Q29,3)*(VLOOKUP($F29,Reference!$C$108:$H$129,COLUMN(Reference!$H$2)-COLUMN(Reference!$C$2)+1,0)))</f>
        <v/>
      </c>
      <c r="BE29" s="368" t="str">
        <f>IF(R29="","",
ROUND(R29,3)*(VLOOKUP($F29,Reference!$C$108:$H$129,COLUMN(Reference!$H$2)-COLUMN(Reference!$C$2)+1,0)))</f>
        <v/>
      </c>
      <c r="BF29" s="368" t="str">
        <f>IF(S29="","",
ROUND(S29,3)*(VLOOKUP($F29,Reference!$C$108:$H$129,COLUMN(Reference!$H$2)-COLUMN(Reference!$C$2)+1,0)))</f>
        <v/>
      </c>
      <c r="BG29" s="389" t="str">
        <f>IF(T29="","",
ROUND(T29,3)*(VLOOKUP($F29,Reference!$C$108:$H$129,COLUMN(Reference!$H$2)-COLUMN(Reference!$C$2)+1,0)))</f>
        <v/>
      </c>
      <c r="BH29" s="390">
        <f>SUM(AV29:BG29)</f>
        <v>0</v>
      </c>
    </row>
    <row r="30" spans="2:60" ht="17.149999999999999" customHeight="1">
      <c r="B30" s="503"/>
      <c r="C30" s="475"/>
      <c r="D30" s="486"/>
      <c r="E30" s="253"/>
      <c r="F30" s="230"/>
      <c r="G30" s="230"/>
      <c r="H30" s="302" t="str">
        <f t="shared" ref="H30:H38" si="10">IF($E30="","","톤")</f>
        <v/>
      </c>
      <c r="I30" s="254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55"/>
      <c r="U30" s="358">
        <f t="shared" si="0"/>
        <v>0</v>
      </c>
      <c r="V30" s="375" t="str">
        <f>IF(I30="","",
ROUND(I30,3)*VLOOKUP($G30,Reference!$D$108:$H$129,COLUMN(Reference!$F$2)-COLUMN(Reference!$D$2)+1,0))</f>
        <v/>
      </c>
      <c r="W30" s="376" t="str">
        <f>IF(J30="","",
ROUND(J30,3)*VLOOKUP($G30,Reference!$D$108:$H$129,COLUMN(Reference!$F$2)-COLUMN(Reference!$D$2)+1,0))</f>
        <v/>
      </c>
      <c r="X30" s="376" t="str">
        <f>IF(K30="","",
ROUND(K30,3)*VLOOKUP($G30,Reference!$D$108:$H$129,COLUMN(Reference!$F$2)-COLUMN(Reference!$D$2)+1,0))</f>
        <v/>
      </c>
      <c r="Y30" s="376" t="str">
        <f>IF(L30="","",
ROUND(L30,3)*VLOOKUP($G30,Reference!$D$108:$H$129,COLUMN(Reference!$F$2)-COLUMN(Reference!$D$2)+1,0))</f>
        <v/>
      </c>
      <c r="Z30" s="376" t="str">
        <f>IF(M30="","",
ROUND(M30,3)*VLOOKUP($G30,Reference!$D$108:$H$129,COLUMN(Reference!$F$2)-COLUMN(Reference!$D$2)+1,0))</f>
        <v/>
      </c>
      <c r="AA30" s="376" t="str">
        <f>IF(N30="","",
ROUND(N30,3)*VLOOKUP($G30,Reference!$D$108:$H$129,COLUMN(Reference!$F$2)-COLUMN(Reference!$D$2)+1,0))</f>
        <v/>
      </c>
      <c r="AB30" s="376" t="str">
        <f>IF(O30="","",
ROUND(O30,3)*VLOOKUP($G30,Reference!$D$108:$H$129,COLUMN(Reference!$F$2)-COLUMN(Reference!$D$2)+1,0))</f>
        <v/>
      </c>
      <c r="AC30" s="376" t="str">
        <f>IF(P30="","",
ROUND(P30,3)*VLOOKUP($G30,Reference!$D$108:$H$129,COLUMN(Reference!$F$2)-COLUMN(Reference!$D$2)+1,0))</f>
        <v/>
      </c>
      <c r="AD30" s="376" t="str">
        <f>IF(Q30="","",
ROUND(Q30,3)*VLOOKUP($G30,Reference!$D$108:$H$129,COLUMN(Reference!$F$2)-COLUMN(Reference!$D$2)+1,0))</f>
        <v/>
      </c>
      <c r="AE30" s="376" t="str">
        <f>IF(R30="","",
ROUND(R30,3)*VLOOKUP($G30,Reference!$D$108:$H$129,COLUMN(Reference!$F$2)-COLUMN(Reference!$D$2)+1,0))</f>
        <v/>
      </c>
      <c r="AF30" s="376" t="str">
        <f>IF(S30="","",
ROUND(S30,3)*VLOOKUP($G30,Reference!$D$108:$H$129,COLUMN(Reference!$F$2)-COLUMN(Reference!$D$2)+1,0))</f>
        <v/>
      </c>
      <c r="AG30" s="391" t="str">
        <f>IF(T30="","",
ROUND(T30,3)*VLOOKUP($G30,Reference!$D$108:$H$129,COLUMN(Reference!$F$2)-COLUMN(Reference!$D$2)+1,0))</f>
        <v/>
      </c>
      <c r="AH30" s="392">
        <f t="shared" ref="AH30:AH34" si="11">SUM(V30:AG30)</f>
        <v>0</v>
      </c>
      <c r="AI30" s="375" t="str">
        <f>IF(I30="","",
ROUND(I30,3)*(VLOOKUP($F30,Reference!$C$108:$H$129,COLUMN(Reference!$G$2)-COLUMN(Reference!$C$2)+1,0)))</f>
        <v/>
      </c>
      <c r="AJ30" s="376" t="str">
        <f>IF(J30="","",
ROUND(J30,3)*(VLOOKUP($F30,Reference!$C$108:$H$129,COLUMN(Reference!$G$2)-COLUMN(Reference!$C$2)+1,0)))</f>
        <v/>
      </c>
      <c r="AK30" s="376" t="str">
        <f>IF(K30="","",
ROUND(K30,3)*(VLOOKUP($F30,Reference!$C$108:$H$129,COLUMN(Reference!$G$2)-COLUMN(Reference!$C$2)+1,0)))</f>
        <v/>
      </c>
      <c r="AL30" s="376" t="str">
        <f>IF(L30="","",
ROUND(L30,3)*(VLOOKUP($F30,Reference!$C$108:$H$129,COLUMN(Reference!$G$2)-COLUMN(Reference!$C$2)+1,0)))</f>
        <v/>
      </c>
      <c r="AM30" s="376" t="str">
        <f>IF(M30="","",
ROUND(M30,3)*(VLOOKUP($F30,Reference!$C$108:$H$129,COLUMN(Reference!$G$2)-COLUMN(Reference!$C$2)+1,0)))</f>
        <v/>
      </c>
      <c r="AN30" s="376" t="str">
        <f>IF(N30="","",
ROUND(N30,3)*(VLOOKUP($F30,Reference!$C$108:$H$129,COLUMN(Reference!$G$2)-COLUMN(Reference!$C$2)+1,0)))</f>
        <v/>
      </c>
      <c r="AO30" s="376" t="str">
        <f>IF(O30="","",
ROUND(O30,3)*(VLOOKUP($F30,Reference!$C$108:$H$129,COLUMN(Reference!$G$2)-COLUMN(Reference!$C$2)+1,0)))</f>
        <v/>
      </c>
      <c r="AP30" s="376" t="str">
        <f>IF(P30="","",
ROUND(P30,3)*(VLOOKUP($F30,Reference!$C$108:$H$129,COLUMN(Reference!$G$2)-COLUMN(Reference!$C$2)+1,0)))</f>
        <v/>
      </c>
      <c r="AQ30" s="376" t="str">
        <f>IF(Q30="","",
ROUND(Q30,3)*(VLOOKUP($F30,Reference!$C$108:$H$129,COLUMN(Reference!$G$2)-COLUMN(Reference!$C$2)+1,0)))</f>
        <v/>
      </c>
      <c r="AR30" s="376" t="str">
        <f>IF(R30="","",
ROUND(R30,3)*(VLOOKUP($F30,Reference!$C$108:$H$129,COLUMN(Reference!$G$2)-COLUMN(Reference!$C$2)+1,0)))</f>
        <v/>
      </c>
      <c r="AS30" s="376" t="str">
        <f>IF(S30="","",
ROUND(S30,3)*(VLOOKUP($F30,Reference!$C$108:$H$129,COLUMN(Reference!$G$2)-COLUMN(Reference!$C$2)+1,0)))</f>
        <v/>
      </c>
      <c r="AT30" s="391" t="str">
        <f>IF(T30="","",
ROUND(T30,3)*(VLOOKUP($F30,Reference!$C$108:$H$129,COLUMN(Reference!$G$2)-COLUMN(Reference!$C$2)+1,0)))</f>
        <v/>
      </c>
      <c r="AU30" s="364">
        <f t="shared" ref="AU30:AU34" si="12">SUM(AI30:AT30)</f>
        <v>0</v>
      </c>
      <c r="AV30" s="375" t="str">
        <f>IF(I30="","",
ROUND(I30,3)*(VLOOKUP($F30,Reference!$C$108:$H$129,COLUMN(Reference!$H$2)-COLUMN(Reference!$C$2)+1,0)))</f>
        <v/>
      </c>
      <c r="AW30" s="376" t="str">
        <f>IF(J30="","",
ROUND(J30,3)*(VLOOKUP($F30,Reference!$C$108:$H$129,COLUMN(Reference!$H$2)-COLUMN(Reference!$C$2)+1,0)))</f>
        <v/>
      </c>
      <c r="AX30" s="376" t="str">
        <f>IF(K30="","",
ROUND(K30,3)*(VLOOKUP($F30,Reference!$C$108:$H$129,COLUMN(Reference!$H$2)-COLUMN(Reference!$C$2)+1,0)))</f>
        <v/>
      </c>
      <c r="AY30" s="376" t="str">
        <f>IF(L30="","",
ROUND(L30,3)*(VLOOKUP($F30,Reference!$C$108:$H$129,COLUMN(Reference!$H$2)-COLUMN(Reference!$C$2)+1,0)))</f>
        <v/>
      </c>
      <c r="AZ30" s="376" t="str">
        <f>IF(M30="","",
ROUND(M30,3)*(VLOOKUP($F30,Reference!$C$108:$H$129,COLUMN(Reference!$H$2)-COLUMN(Reference!$C$2)+1,0)))</f>
        <v/>
      </c>
      <c r="BA30" s="376" t="str">
        <f>IF(N30="","",
ROUND(N30,3)*(VLOOKUP($F30,Reference!$C$108:$H$129,COLUMN(Reference!$H$2)-COLUMN(Reference!$C$2)+1,0)))</f>
        <v/>
      </c>
      <c r="BB30" s="376" t="str">
        <f>IF(O30="","",
ROUND(O30,3)*(VLOOKUP($F30,Reference!$C$108:$H$129,COLUMN(Reference!$H$2)-COLUMN(Reference!$C$2)+1,0)))</f>
        <v/>
      </c>
      <c r="BC30" s="376" t="str">
        <f>IF(P30="","",
ROUND(P30,3)*(VLOOKUP($F30,Reference!$C$108:$H$129,COLUMN(Reference!$H$2)-COLUMN(Reference!$C$2)+1,0)))</f>
        <v/>
      </c>
      <c r="BD30" s="376" t="str">
        <f>IF(Q30="","",
ROUND(Q30,3)*(VLOOKUP($F30,Reference!$C$108:$H$129,COLUMN(Reference!$H$2)-COLUMN(Reference!$C$2)+1,0)))</f>
        <v/>
      </c>
      <c r="BE30" s="376" t="str">
        <f>IF(R30="","",
ROUND(R30,3)*(VLOOKUP($F30,Reference!$C$108:$H$129,COLUMN(Reference!$H$2)-COLUMN(Reference!$C$2)+1,0)))</f>
        <v/>
      </c>
      <c r="BF30" s="376" t="str">
        <f>IF(S30="","",
ROUND(S30,3)*(VLOOKUP($F30,Reference!$C$108:$H$129,COLUMN(Reference!$H$2)-COLUMN(Reference!$C$2)+1,0)))</f>
        <v/>
      </c>
      <c r="BG30" s="391" t="str">
        <f>IF(T30="","",
ROUND(T30,3)*(VLOOKUP($F30,Reference!$C$108:$H$129,COLUMN(Reference!$H$2)-COLUMN(Reference!$C$2)+1,0)))</f>
        <v/>
      </c>
      <c r="BH30" s="364">
        <f t="shared" ref="BH30:BH34" si="13">SUM(AV30:BG30)</f>
        <v>0</v>
      </c>
    </row>
    <row r="31" spans="2:60" ht="17.149999999999999" customHeight="1">
      <c r="B31" s="503"/>
      <c r="C31" s="475"/>
      <c r="D31" s="486"/>
      <c r="E31" s="253"/>
      <c r="F31" s="230"/>
      <c r="G31" s="230"/>
      <c r="H31" s="302" t="str">
        <f t="shared" si="10"/>
        <v/>
      </c>
      <c r="I31" s="254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55"/>
      <c r="U31" s="358">
        <f t="shared" si="0"/>
        <v>0</v>
      </c>
      <c r="V31" s="375" t="str">
        <f>IF(I31="","",
ROUND(I31,3)*VLOOKUP($G31,Reference!$D$108:$H$129,COLUMN(Reference!$F$2)-COLUMN(Reference!$D$2)+1,0))</f>
        <v/>
      </c>
      <c r="W31" s="376" t="str">
        <f>IF(J31="","",
ROUND(J31,3)*VLOOKUP($G31,Reference!$D$108:$H$129,COLUMN(Reference!$F$2)-COLUMN(Reference!$D$2)+1,0))</f>
        <v/>
      </c>
      <c r="X31" s="376" t="str">
        <f>IF(K31="","",
ROUND(K31,3)*VLOOKUP($G31,Reference!$D$108:$H$129,COLUMN(Reference!$F$2)-COLUMN(Reference!$D$2)+1,0))</f>
        <v/>
      </c>
      <c r="Y31" s="376" t="str">
        <f>IF(L31="","",
ROUND(L31,3)*VLOOKUP($G31,Reference!$D$108:$H$129,COLUMN(Reference!$F$2)-COLUMN(Reference!$D$2)+1,0))</f>
        <v/>
      </c>
      <c r="Z31" s="376" t="str">
        <f>IF(M31="","",
ROUND(M31,3)*VLOOKUP($G31,Reference!$D$108:$H$129,COLUMN(Reference!$F$2)-COLUMN(Reference!$D$2)+1,0))</f>
        <v/>
      </c>
      <c r="AA31" s="376" t="str">
        <f>IF(N31="","",
ROUND(N31,3)*VLOOKUP($G31,Reference!$D$108:$H$129,COLUMN(Reference!$F$2)-COLUMN(Reference!$D$2)+1,0))</f>
        <v/>
      </c>
      <c r="AB31" s="376" t="str">
        <f>IF(O31="","",
ROUND(O31,3)*VLOOKUP($G31,Reference!$D$108:$H$129,COLUMN(Reference!$F$2)-COLUMN(Reference!$D$2)+1,0))</f>
        <v/>
      </c>
      <c r="AC31" s="376" t="str">
        <f>IF(P31="","",
ROUND(P31,3)*VLOOKUP($G31,Reference!$D$108:$H$129,COLUMN(Reference!$F$2)-COLUMN(Reference!$D$2)+1,0))</f>
        <v/>
      </c>
      <c r="AD31" s="376" t="str">
        <f>IF(Q31="","",
ROUND(Q31,3)*VLOOKUP($G31,Reference!$D$108:$H$129,COLUMN(Reference!$F$2)-COLUMN(Reference!$D$2)+1,0))</f>
        <v/>
      </c>
      <c r="AE31" s="376" t="str">
        <f>IF(R31="","",
ROUND(R31,3)*VLOOKUP($G31,Reference!$D$108:$H$129,COLUMN(Reference!$F$2)-COLUMN(Reference!$D$2)+1,0))</f>
        <v/>
      </c>
      <c r="AF31" s="376" t="str">
        <f>IF(S31="","",
ROUND(S31,3)*VLOOKUP($G31,Reference!$D$108:$H$129,COLUMN(Reference!$F$2)-COLUMN(Reference!$D$2)+1,0))</f>
        <v/>
      </c>
      <c r="AG31" s="391" t="str">
        <f>IF(T31="","",
ROUND(T31,3)*VLOOKUP($G31,Reference!$D$108:$H$129,COLUMN(Reference!$F$2)-COLUMN(Reference!$D$2)+1,0))</f>
        <v/>
      </c>
      <c r="AH31" s="392">
        <f t="shared" si="11"/>
        <v>0</v>
      </c>
      <c r="AI31" s="375" t="str">
        <f>IF(I31="","",
ROUND(I31,3)*(VLOOKUP($F31,Reference!$C$108:$H$129,COLUMN(Reference!$G$2)-COLUMN(Reference!$C$2)+1,0)))</f>
        <v/>
      </c>
      <c r="AJ31" s="376" t="str">
        <f>IF(J31="","",
ROUND(J31,3)*(VLOOKUP($F31,Reference!$C$108:$H$129,COLUMN(Reference!$G$2)-COLUMN(Reference!$C$2)+1,0)))</f>
        <v/>
      </c>
      <c r="AK31" s="376" t="str">
        <f>IF(K31="","",
ROUND(K31,3)*(VLOOKUP($F31,Reference!$C$108:$H$129,COLUMN(Reference!$G$2)-COLUMN(Reference!$C$2)+1,0)))</f>
        <v/>
      </c>
      <c r="AL31" s="376" t="str">
        <f>IF(L31="","",
ROUND(L31,3)*(VLOOKUP($F31,Reference!$C$108:$H$129,COLUMN(Reference!$G$2)-COLUMN(Reference!$C$2)+1,0)))</f>
        <v/>
      </c>
      <c r="AM31" s="376" t="str">
        <f>IF(M31="","",
ROUND(M31,3)*(VLOOKUP($F31,Reference!$C$108:$H$129,COLUMN(Reference!$G$2)-COLUMN(Reference!$C$2)+1,0)))</f>
        <v/>
      </c>
      <c r="AN31" s="376" t="str">
        <f>IF(N31="","",
ROUND(N31,3)*(VLOOKUP($F31,Reference!$C$108:$H$129,COLUMN(Reference!$G$2)-COLUMN(Reference!$C$2)+1,0)))</f>
        <v/>
      </c>
      <c r="AO31" s="376" t="str">
        <f>IF(O31="","",
ROUND(O31,3)*(VLOOKUP($F31,Reference!$C$108:$H$129,COLUMN(Reference!$G$2)-COLUMN(Reference!$C$2)+1,0)))</f>
        <v/>
      </c>
      <c r="AP31" s="376" t="str">
        <f>IF(P31="","",
ROUND(P31,3)*(VLOOKUP($F31,Reference!$C$108:$H$129,COLUMN(Reference!$G$2)-COLUMN(Reference!$C$2)+1,0)))</f>
        <v/>
      </c>
      <c r="AQ31" s="376" t="str">
        <f>IF(Q31="","",
ROUND(Q31,3)*(VLOOKUP($F31,Reference!$C$108:$H$129,COLUMN(Reference!$G$2)-COLUMN(Reference!$C$2)+1,0)))</f>
        <v/>
      </c>
      <c r="AR31" s="376" t="str">
        <f>IF(R31="","",
ROUND(R31,3)*(VLOOKUP($F31,Reference!$C$108:$H$129,COLUMN(Reference!$G$2)-COLUMN(Reference!$C$2)+1,0)))</f>
        <v/>
      </c>
      <c r="AS31" s="376" t="str">
        <f>IF(S31="","",
ROUND(S31,3)*(VLOOKUP($F31,Reference!$C$108:$H$129,COLUMN(Reference!$G$2)-COLUMN(Reference!$C$2)+1,0)))</f>
        <v/>
      </c>
      <c r="AT31" s="391" t="str">
        <f>IF(T31="","",
ROUND(T31,3)*(VLOOKUP($F31,Reference!$C$108:$H$129,COLUMN(Reference!$G$2)-COLUMN(Reference!$C$2)+1,0)))</f>
        <v/>
      </c>
      <c r="AU31" s="364">
        <f t="shared" si="12"/>
        <v>0</v>
      </c>
      <c r="AV31" s="375" t="str">
        <f>IF(I31="","",
ROUND(I31,3)*(VLOOKUP($F31,Reference!$C$108:$H$129,COLUMN(Reference!$H$2)-COLUMN(Reference!$C$2)+1,0)))</f>
        <v/>
      </c>
      <c r="AW31" s="376" t="str">
        <f>IF(J31="","",
ROUND(J31,3)*(VLOOKUP($F31,Reference!$C$108:$H$129,COLUMN(Reference!$H$2)-COLUMN(Reference!$C$2)+1,0)))</f>
        <v/>
      </c>
      <c r="AX31" s="376" t="str">
        <f>IF(K31="","",
ROUND(K31,3)*(VLOOKUP($F31,Reference!$C$108:$H$129,COLUMN(Reference!$H$2)-COLUMN(Reference!$C$2)+1,0)))</f>
        <v/>
      </c>
      <c r="AY31" s="376" t="str">
        <f>IF(L31="","",
ROUND(L31,3)*(VLOOKUP($F31,Reference!$C$108:$H$129,COLUMN(Reference!$H$2)-COLUMN(Reference!$C$2)+1,0)))</f>
        <v/>
      </c>
      <c r="AZ31" s="376" t="str">
        <f>IF(M31="","",
ROUND(M31,3)*(VLOOKUP($F31,Reference!$C$108:$H$129,COLUMN(Reference!$H$2)-COLUMN(Reference!$C$2)+1,0)))</f>
        <v/>
      </c>
      <c r="BA31" s="376" t="str">
        <f>IF(N31="","",
ROUND(N31,3)*(VLOOKUP($F31,Reference!$C$108:$H$129,COLUMN(Reference!$H$2)-COLUMN(Reference!$C$2)+1,0)))</f>
        <v/>
      </c>
      <c r="BB31" s="376" t="str">
        <f>IF(O31="","",
ROUND(O31,3)*(VLOOKUP($F31,Reference!$C$108:$H$129,COLUMN(Reference!$H$2)-COLUMN(Reference!$C$2)+1,0)))</f>
        <v/>
      </c>
      <c r="BC31" s="376" t="str">
        <f>IF(P31="","",
ROUND(P31,3)*(VLOOKUP($F31,Reference!$C$108:$H$129,COLUMN(Reference!$H$2)-COLUMN(Reference!$C$2)+1,0)))</f>
        <v/>
      </c>
      <c r="BD31" s="376" t="str">
        <f>IF(Q31="","",
ROUND(Q31,3)*(VLOOKUP($F31,Reference!$C$108:$H$129,COLUMN(Reference!$H$2)-COLUMN(Reference!$C$2)+1,0)))</f>
        <v/>
      </c>
      <c r="BE31" s="376" t="str">
        <f>IF(R31="","",
ROUND(R31,3)*(VLOOKUP($F31,Reference!$C$108:$H$129,COLUMN(Reference!$H$2)-COLUMN(Reference!$C$2)+1,0)))</f>
        <v/>
      </c>
      <c r="BF31" s="376" t="str">
        <f>IF(S31="","",
ROUND(S31,3)*(VLOOKUP($F31,Reference!$C$108:$H$129,COLUMN(Reference!$H$2)-COLUMN(Reference!$C$2)+1,0)))</f>
        <v/>
      </c>
      <c r="BG31" s="391" t="str">
        <f>IF(T31="","",
ROUND(T31,3)*(VLOOKUP($F31,Reference!$C$108:$H$129,COLUMN(Reference!$H$2)-COLUMN(Reference!$C$2)+1,0)))</f>
        <v/>
      </c>
      <c r="BH31" s="364">
        <f t="shared" si="13"/>
        <v>0</v>
      </c>
    </row>
    <row r="32" spans="2:60" ht="17.149999999999999" customHeight="1">
      <c r="B32" s="503"/>
      <c r="C32" s="475"/>
      <c r="D32" s="486"/>
      <c r="E32" s="253"/>
      <c r="F32" s="230"/>
      <c r="G32" s="230"/>
      <c r="H32" s="302" t="str">
        <f t="shared" si="10"/>
        <v/>
      </c>
      <c r="I32" s="254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55"/>
      <c r="U32" s="358">
        <f t="shared" si="0"/>
        <v>0</v>
      </c>
      <c r="V32" s="375" t="str">
        <f>IF(I32="","",
ROUND(I32,3)*VLOOKUP($G32,Reference!$D$108:$H$129,COLUMN(Reference!$F$2)-COLUMN(Reference!$D$2)+1,0))</f>
        <v/>
      </c>
      <c r="W32" s="376" t="str">
        <f>IF(J32="","",
ROUND(J32,3)*VLOOKUP($G32,Reference!$D$108:$H$129,COLUMN(Reference!$F$2)-COLUMN(Reference!$D$2)+1,0))</f>
        <v/>
      </c>
      <c r="X32" s="376" t="str">
        <f>IF(K32="","",
ROUND(K32,3)*VLOOKUP($G32,Reference!$D$108:$H$129,COLUMN(Reference!$F$2)-COLUMN(Reference!$D$2)+1,0))</f>
        <v/>
      </c>
      <c r="Y32" s="376" t="str">
        <f>IF(L32="","",
ROUND(L32,3)*VLOOKUP($G32,Reference!$D$108:$H$129,COLUMN(Reference!$F$2)-COLUMN(Reference!$D$2)+1,0))</f>
        <v/>
      </c>
      <c r="Z32" s="376" t="str">
        <f>IF(M32="","",
ROUND(M32,3)*VLOOKUP($G32,Reference!$D$108:$H$129,COLUMN(Reference!$F$2)-COLUMN(Reference!$D$2)+1,0))</f>
        <v/>
      </c>
      <c r="AA32" s="376" t="str">
        <f>IF(N32="","",
ROUND(N32,3)*VLOOKUP($G32,Reference!$D$108:$H$129,COLUMN(Reference!$F$2)-COLUMN(Reference!$D$2)+1,0))</f>
        <v/>
      </c>
      <c r="AB32" s="376" t="str">
        <f>IF(O32="","",
ROUND(O32,3)*VLOOKUP($G32,Reference!$D$108:$H$129,COLUMN(Reference!$F$2)-COLUMN(Reference!$D$2)+1,0))</f>
        <v/>
      </c>
      <c r="AC32" s="376" t="str">
        <f>IF(P32="","",
ROUND(P32,3)*VLOOKUP($G32,Reference!$D$108:$H$129,COLUMN(Reference!$F$2)-COLUMN(Reference!$D$2)+1,0))</f>
        <v/>
      </c>
      <c r="AD32" s="376" t="str">
        <f>IF(Q32="","",
ROUND(Q32,3)*VLOOKUP($G32,Reference!$D$108:$H$129,COLUMN(Reference!$F$2)-COLUMN(Reference!$D$2)+1,0))</f>
        <v/>
      </c>
      <c r="AE32" s="376" t="str">
        <f>IF(R32="","",
ROUND(R32,3)*VLOOKUP($G32,Reference!$D$108:$H$129,COLUMN(Reference!$F$2)-COLUMN(Reference!$D$2)+1,0))</f>
        <v/>
      </c>
      <c r="AF32" s="376" t="str">
        <f>IF(S32="","",
ROUND(S32,3)*VLOOKUP($G32,Reference!$D$108:$H$129,COLUMN(Reference!$F$2)-COLUMN(Reference!$D$2)+1,0))</f>
        <v/>
      </c>
      <c r="AG32" s="391" t="str">
        <f>IF(T32="","",
ROUND(T32,3)*VLOOKUP($G32,Reference!$D$108:$H$129,COLUMN(Reference!$F$2)-COLUMN(Reference!$D$2)+1,0))</f>
        <v/>
      </c>
      <c r="AH32" s="392">
        <f t="shared" si="11"/>
        <v>0</v>
      </c>
      <c r="AI32" s="375" t="str">
        <f>IF(I32="","",
ROUND(I32,3)*(VLOOKUP($F32,Reference!$C$108:$H$129,COLUMN(Reference!$G$2)-COLUMN(Reference!$C$2)+1,0)))</f>
        <v/>
      </c>
      <c r="AJ32" s="376" t="str">
        <f>IF(J32="","",
ROUND(J32,3)*(VLOOKUP($F32,Reference!$C$108:$H$129,COLUMN(Reference!$G$2)-COLUMN(Reference!$C$2)+1,0)))</f>
        <v/>
      </c>
      <c r="AK32" s="376" t="str">
        <f>IF(K32="","",
ROUND(K32,3)*(VLOOKUP($F32,Reference!$C$108:$H$129,COLUMN(Reference!$G$2)-COLUMN(Reference!$C$2)+1,0)))</f>
        <v/>
      </c>
      <c r="AL32" s="376" t="str">
        <f>IF(L32="","",
ROUND(L32,3)*(VLOOKUP($F32,Reference!$C$108:$H$129,COLUMN(Reference!$G$2)-COLUMN(Reference!$C$2)+1,0)))</f>
        <v/>
      </c>
      <c r="AM32" s="376" t="str">
        <f>IF(M32="","",
ROUND(M32,3)*(VLOOKUP($F32,Reference!$C$108:$H$129,COLUMN(Reference!$G$2)-COLUMN(Reference!$C$2)+1,0)))</f>
        <v/>
      </c>
      <c r="AN32" s="376" t="str">
        <f>IF(N32="","",
ROUND(N32,3)*(VLOOKUP($F32,Reference!$C$108:$H$129,COLUMN(Reference!$G$2)-COLUMN(Reference!$C$2)+1,0)))</f>
        <v/>
      </c>
      <c r="AO32" s="376" t="str">
        <f>IF(O32="","",
ROUND(O32,3)*(VLOOKUP($F32,Reference!$C$108:$H$129,COLUMN(Reference!$G$2)-COLUMN(Reference!$C$2)+1,0)))</f>
        <v/>
      </c>
      <c r="AP32" s="376" t="str">
        <f>IF(P32="","",
ROUND(P32,3)*(VLOOKUP($F32,Reference!$C$108:$H$129,COLUMN(Reference!$G$2)-COLUMN(Reference!$C$2)+1,0)))</f>
        <v/>
      </c>
      <c r="AQ32" s="376" t="str">
        <f>IF(Q32="","",
ROUND(Q32,3)*(VLOOKUP($F32,Reference!$C$108:$H$129,COLUMN(Reference!$G$2)-COLUMN(Reference!$C$2)+1,0)))</f>
        <v/>
      </c>
      <c r="AR32" s="376" t="str">
        <f>IF(R32="","",
ROUND(R32,3)*(VLOOKUP($F32,Reference!$C$108:$H$129,COLUMN(Reference!$G$2)-COLUMN(Reference!$C$2)+1,0)))</f>
        <v/>
      </c>
      <c r="AS32" s="376" t="str">
        <f>IF(S32="","",
ROUND(S32,3)*(VLOOKUP($F32,Reference!$C$108:$H$129,COLUMN(Reference!$G$2)-COLUMN(Reference!$C$2)+1,0)))</f>
        <v/>
      </c>
      <c r="AT32" s="391" t="str">
        <f>IF(T32="","",
ROUND(T32,3)*(VLOOKUP($F32,Reference!$C$108:$H$129,COLUMN(Reference!$G$2)-COLUMN(Reference!$C$2)+1,0)))</f>
        <v/>
      </c>
      <c r="AU32" s="364">
        <f t="shared" si="12"/>
        <v>0</v>
      </c>
      <c r="AV32" s="375" t="str">
        <f>IF(I32="","",
ROUND(I32,3)*(VLOOKUP($F32,Reference!$C$108:$H$129,COLUMN(Reference!$H$2)-COLUMN(Reference!$C$2)+1,0)))</f>
        <v/>
      </c>
      <c r="AW32" s="376" t="str">
        <f>IF(J32="","",
ROUND(J32,3)*(VLOOKUP($F32,Reference!$C$108:$H$129,COLUMN(Reference!$H$2)-COLUMN(Reference!$C$2)+1,0)))</f>
        <v/>
      </c>
      <c r="AX32" s="376" t="str">
        <f>IF(K32="","",
ROUND(K32,3)*(VLOOKUP($F32,Reference!$C$108:$H$129,COLUMN(Reference!$H$2)-COLUMN(Reference!$C$2)+1,0)))</f>
        <v/>
      </c>
      <c r="AY32" s="376" t="str">
        <f>IF(L32="","",
ROUND(L32,3)*(VLOOKUP($F32,Reference!$C$108:$H$129,COLUMN(Reference!$H$2)-COLUMN(Reference!$C$2)+1,0)))</f>
        <v/>
      </c>
      <c r="AZ32" s="376" t="str">
        <f>IF(M32="","",
ROUND(M32,3)*(VLOOKUP($F32,Reference!$C$108:$H$129,COLUMN(Reference!$H$2)-COLUMN(Reference!$C$2)+1,0)))</f>
        <v/>
      </c>
      <c r="BA32" s="376" t="str">
        <f>IF(N32="","",
ROUND(N32,3)*(VLOOKUP($F32,Reference!$C$108:$H$129,COLUMN(Reference!$H$2)-COLUMN(Reference!$C$2)+1,0)))</f>
        <v/>
      </c>
      <c r="BB32" s="376" t="str">
        <f>IF(O32="","",
ROUND(O32,3)*(VLOOKUP($F32,Reference!$C$108:$H$129,COLUMN(Reference!$H$2)-COLUMN(Reference!$C$2)+1,0)))</f>
        <v/>
      </c>
      <c r="BC32" s="376" t="str">
        <f>IF(P32="","",
ROUND(P32,3)*(VLOOKUP($F32,Reference!$C$108:$H$129,COLUMN(Reference!$H$2)-COLUMN(Reference!$C$2)+1,0)))</f>
        <v/>
      </c>
      <c r="BD32" s="376" t="str">
        <f>IF(Q32="","",
ROUND(Q32,3)*(VLOOKUP($F32,Reference!$C$108:$H$129,COLUMN(Reference!$H$2)-COLUMN(Reference!$C$2)+1,0)))</f>
        <v/>
      </c>
      <c r="BE32" s="376" t="str">
        <f>IF(R32="","",
ROUND(R32,3)*(VLOOKUP($F32,Reference!$C$108:$H$129,COLUMN(Reference!$H$2)-COLUMN(Reference!$C$2)+1,0)))</f>
        <v/>
      </c>
      <c r="BF32" s="376" t="str">
        <f>IF(S32="","",
ROUND(S32,3)*(VLOOKUP($F32,Reference!$C$108:$H$129,COLUMN(Reference!$H$2)-COLUMN(Reference!$C$2)+1,0)))</f>
        <v/>
      </c>
      <c r="BG32" s="391" t="str">
        <f>IF(T32="","",
ROUND(T32,3)*(VLOOKUP($F32,Reference!$C$108:$H$129,COLUMN(Reference!$H$2)-COLUMN(Reference!$C$2)+1,0)))</f>
        <v/>
      </c>
      <c r="BH32" s="364">
        <f t="shared" si="13"/>
        <v>0</v>
      </c>
    </row>
    <row r="33" spans="2:60" ht="17.149999999999999" customHeight="1">
      <c r="B33" s="503"/>
      <c r="C33" s="475"/>
      <c r="D33" s="486"/>
      <c r="E33" s="253"/>
      <c r="F33" s="230"/>
      <c r="G33" s="230"/>
      <c r="H33" s="302" t="str">
        <f t="shared" si="10"/>
        <v/>
      </c>
      <c r="I33" s="254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55"/>
      <c r="U33" s="358">
        <f t="shared" si="0"/>
        <v>0</v>
      </c>
      <c r="V33" s="375" t="str">
        <f>IF(I33="","",
ROUND(I33,3)*VLOOKUP($G33,Reference!$D$108:$H$129,COLUMN(Reference!$F$2)-COLUMN(Reference!$D$2)+1,0))</f>
        <v/>
      </c>
      <c r="W33" s="376" t="str">
        <f>IF(J33="","",
ROUND(J33,3)*VLOOKUP($G33,Reference!$D$108:$H$129,COLUMN(Reference!$F$2)-COLUMN(Reference!$D$2)+1,0))</f>
        <v/>
      </c>
      <c r="X33" s="376" t="str">
        <f>IF(K33="","",
ROUND(K33,3)*VLOOKUP($G33,Reference!$D$108:$H$129,COLUMN(Reference!$F$2)-COLUMN(Reference!$D$2)+1,0))</f>
        <v/>
      </c>
      <c r="Y33" s="376" t="str">
        <f>IF(L33="","",
ROUND(L33,3)*VLOOKUP($G33,Reference!$D$108:$H$129,COLUMN(Reference!$F$2)-COLUMN(Reference!$D$2)+1,0))</f>
        <v/>
      </c>
      <c r="Z33" s="376" t="str">
        <f>IF(M33="","",
ROUND(M33,3)*VLOOKUP($G33,Reference!$D$108:$H$129,COLUMN(Reference!$F$2)-COLUMN(Reference!$D$2)+1,0))</f>
        <v/>
      </c>
      <c r="AA33" s="376" t="str">
        <f>IF(N33="","",
ROUND(N33,3)*VLOOKUP($G33,Reference!$D$108:$H$129,COLUMN(Reference!$F$2)-COLUMN(Reference!$D$2)+1,0))</f>
        <v/>
      </c>
      <c r="AB33" s="376" t="str">
        <f>IF(O33="","",
ROUND(O33,3)*VLOOKUP($G33,Reference!$D$108:$H$129,COLUMN(Reference!$F$2)-COLUMN(Reference!$D$2)+1,0))</f>
        <v/>
      </c>
      <c r="AC33" s="376" t="str">
        <f>IF(P33="","",
ROUND(P33,3)*VLOOKUP($G33,Reference!$D$108:$H$129,COLUMN(Reference!$F$2)-COLUMN(Reference!$D$2)+1,0))</f>
        <v/>
      </c>
      <c r="AD33" s="376" t="str">
        <f>IF(Q33="","",
ROUND(Q33,3)*VLOOKUP($G33,Reference!$D$108:$H$129,COLUMN(Reference!$F$2)-COLUMN(Reference!$D$2)+1,0))</f>
        <v/>
      </c>
      <c r="AE33" s="376" t="str">
        <f>IF(R33="","",
ROUND(R33,3)*VLOOKUP($G33,Reference!$D$108:$H$129,COLUMN(Reference!$F$2)-COLUMN(Reference!$D$2)+1,0))</f>
        <v/>
      </c>
      <c r="AF33" s="376" t="str">
        <f>IF(S33="","",
ROUND(S33,3)*VLOOKUP($G33,Reference!$D$108:$H$129,COLUMN(Reference!$F$2)-COLUMN(Reference!$D$2)+1,0))</f>
        <v/>
      </c>
      <c r="AG33" s="391" t="str">
        <f>IF(T33="","",
ROUND(T33,3)*VLOOKUP($G33,Reference!$D$108:$H$129,COLUMN(Reference!$F$2)-COLUMN(Reference!$D$2)+1,0))</f>
        <v/>
      </c>
      <c r="AH33" s="392">
        <f t="shared" si="11"/>
        <v>0</v>
      </c>
      <c r="AI33" s="375" t="str">
        <f>IF(I33="","",
ROUND(I33,3)*(VLOOKUP($F33,Reference!$C$108:$H$129,COLUMN(Reference!$G$2)-COLUMN(Reference!$C$2)+1,0)))</f>
        <v/>
      </c>
      <c r="AJ33" s="376" t="str">
        <f>IF(J33="","",
ROUND(J33,3)*(VLOOKUP($F33,Reference!$C$108:$H$129,COLUMN(Reference!$G$2)-COLUMN(Reference!$C$2)+1,0)))</f>
        <v/>
      </c>
      <c r="AK33" s="376" t="str">
        <f>IF(K33="","",
ROUND(K33,3)*(VLOOKUP($F33,Reference!$C$108:$H$129,COLUMN(Reference!$G$2)-COLUMN(Reference!$C$2)+1,0)))</f>
        <v/>
      </c>
      <c r="AL33" s="376" t="str">
        <f>IF(L33="","",
ROUND(L33,3)*(VLOOKUP($F33,Reference!$C$108:$H$129,COLUMN(Reference!$G$2)-COLUMN(Reference!$C$2)+1,0)))</f>
        <v/>
      </c>
      <c r="AM33" s="376" t="str">
        <f>IF(M33="","",
ROUND(M33,3)*(VLOOKUP($F33,Reference!$C$108:$H$129,COLUMN(Reference!$G$2)-COLUMN(Reference!$C$2)+1,0)))</f>
        <v/>
      </c>
      <c r="AN33" s="376" t="str">
        <f>IF(N33="","",
ROUND(N33,3)*(VLOOKUP($F33,Reference!$C$108:$H$129,COLUMN(Reference!$G$2)-COLUMN(Reference!$C$2)+1,0)))</f>
        <v/>
      </c>
      <c r="AO33" s="376" t="str">
        <f>IF(O33="","",
ROUND(O33,3)*(VLOOKUP($F33,Reference!$C$108:$H$129,COLUMN(Reference!$G$2)-COLUMN(Reference!$C$2)+1,0)))</f>
        <v/>
      </c>
      <c r="AP33" s="376" t="str">
        <f>IF(P33="","",
ROUND(P33,3)*(VLOOKUP($F33,Reference!$C$108:$H$129,COLUMN(Reference!$G$2)-COLUMN(Reference!$C$2)+1,0)))</f>
        <v/>
      </c>
      <c r="AQ33" s="376" t="str">
        <f>IF(Q33="","",
ROUND(Q33,3)*(VLOOKUP($F33,Reference!$C$108:$H$129,COLUMN(Reference!$G$2)-COLUMN(Reference!$C$2)+1,0)))</f>
        <v/>
      </c>
      <c r="AR33" s="376" t="str">
        <f>IF(R33="","",
ROUND(R33,3)*(VLOOKUP($F33,Reference!$C$108:$H$129,COLUMN(Reference!$G$2)-COLUMN(Reference!$C$2)+1,0)))</f>
        <v/>
      </c>
      <c r="AS33" s="376" t="str">
        <f>IF(S33="","",
ROUND(S33,3)*(VLOOKUP($F33,Reference!$C$108:$H$129,COLUMN(Reference!$G$2)-COLUMN(Reference!$C$2)+1,0)))</f>
        <v/>
      </c>
      <c r="AT33" s="391" t="str">
        <f>IF(T33="","",
ROUND(T33,3)*(VLOOKUP($F33,Reference!$C$108:$H$129,COLUMN(Reference!$G$2)-COLUMN(Reference!$C$2)+1,0)))</f>
        <v/>
      </c>
      <c r="AU33" s="364">
        <f t="shared" si="12"/>
        <v>0</v>
      </c>
      <c r="AV33" s="375" t="str">
        <f>IF(I33="","",
ROUND(I33,3)*(VLOOKUP($F33,Reference!$C$108:$H$129,COLUMN(Reference!$H$2)-COLUMN(Reference!$C$2)+1,0)))</f>
        <v/>
      </c>
      <c r="AW33" s="376" t="str">
        <f>IF(J33="","",
ROUND(J33,3)*(VLOOKUP($F33,Reference!$C$108:$H$129,COLUMN(Reference!$H$2)-COLUMN(Reference!$C$2)+1,0)))</f>
        <v/>
      </c>
      <c r="AX33" s="376" t="str">
        <f>IF(K33="","",
ROUND(K33,3)*(VLOOKUP($F33,Reference!$C$108:$H$129,COLUMN(Reference!$H$2)-COLUMN(Reference!$C$2)+1,0)))</f>
        <v/>
      </c>
      <c r="AY33" s="376" t="str">
        <f>IF(L33="","",
ROUND(L33,3)*(VLOOKUP($F33,Reference!$C$108:$H$129,COLUMN(Reference!$H$2)-COLUMN(Reference!$C$2)+1,0)))</f>
        <v/>
      </c>
      <c r="AZ33" s="376" t="str">
        <f>IF(M33="","",
ROUND(M33,3)*(VLOOKUP($F33,Reference!$C$108:$H$129,COLUMN(Reference!$H$2)-COLUMN(Reference!$C$2)+1,0)))</f>
        <v/>
      </c>
      <c r="BA33" s="376" t="str">
        <f>IF(N33="","",
ROUND(N33,3)*(VLOOKUP($F33,Reference!$C$108:$H$129,COLUMN(Reference!$H$2)-COLUMN(Reference!$C$2)+1,0)))</f>
        <v/>
      </c>
      <c r="BB33" s="376" t="str">
        <f>IF(O33="","",
ROUND(O33,3)*(VLOOKUP($F33,Reference!$C$108:$H$129,COLUMN(Reference!$H$2)-COLUMN(Reference!$C$2)+1,0)))</f>
        <v/>
      </c>
      <c r="BC33" s="376" t="str">
        <f>IF(P33="","",
ROUND(P33,3)*(VLOOKUP($F33,Reference!$C$108:$H$129,COLUMN(Reference!$H$2)-COLUMN(Reference!$C$2)+1,0)))</f>
        <v/>
      </c>
      <c r="BD33" s="376" t="str">
        <f>IF(Q33="","",
ROUND(Q33,3)*(VLOOKUP($F33,Reference!$C$108:$H$129,COLUMN(Reference!$H$2)-COLUMN(Reference!$C$2)+1,0)))</f>
        <v/>
      </c>
      <c r="BE33" s="376" t="str">
        <f>IF(R33="","",
ROUND(R33,3)*(VLOOKUP($F33,Reference!$C$108:$H$129,COLUMN(Reference!$H$2)-COLUMN(Reference!$C$2)+1,0)))</f>
        <v/>
      </c>
      <c r="BF33" s="376" t="str">
        <f>IF(S33="","",
ROUND(S33,3)*(VLOOKUP($F33,Reference!$C$108:$H$129,COLUMN(Reference!$H$2)-COLUMN(Reference!$C$2)+1,0)))</f>
        <v/>
      </c>
      <c r="BG33" s="391" t="str">
        <f>IF(T33="","",
ROUND(T33,3)*(VLOOKUP($F33,Reference!$C$108:$H$129,COLUMN(Reference!$H$2)-COLUMN(Reference!$C$2)+1,0)))</f>
        <v/>
      </c>
      <c r="BH33" s="364">
        <f t="shared" si="13"/>
        <v>0</v>
      </c>
    </row>
    <row r="34" spans="2:60" ht="17.149999999999999" customHeight="1">
      <c r="B34" s="503"/>
      <c r="C34" s="475"/>
      <c r="D34" s="486"/>
      <c r="E34" s="256"/>
      <c r="F34" s="257"/>
      <c r="G34" s="257"/>
      <c r="H34" s="306" t="str">
        <f t="shared" si="10"/>
        <v/>
      </c>
      <c r="I34" s="258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60"/>
      <c r="U34" s="361">
        <f t="shared" si="0"/>
        <v>0</v>
      </c>
      <c r="V34" s="393" t="str">
        <f>IF(I34="","",
ROUND(I34,3)*VLOOKUP($G34,Reference!$D$108:$H$129,COLUMN(Reference!$F$2)-COLUMN(Reference!$D$2)+1,0))</f>
        <v/>
      </c>
      <c r="W34" s="394" t="str">
        <f>IF(J34="","",
ROUND(J34,3)*VLOOKUP($G34,Reference!$D$108:$H$129,COLUMN(Reference!$F$2)-COLUMN(Reference!$D$2)+1,0))</f>
        <v/>
      </c>
      <c r="X34" s="394" t="str">
        <f>IF(K34="","",
ROUND(K34,3)*VLOOKUP($G34,Reference!$D$108:$H$129,COLUMN(Reference!$F$2)-COLUMN(Reference!$D$2)+1,0))</f>
        <v/>
      </c>
      <c r="Y34" s="394" t="str">
        <f>IF(L34="","",
ROUND(L34,3)*VLOOKUP($G34,Reference!$D$108:$H$129,COLUMN(Reference!$F$2)-COLUMN(Reference!$D$2)+1,0))</f>
        <v/>
      </c>
      <c r="Z34" s="394" t="str">
        <f>IF(M34="","",
ROUND(M34,3)*VLOOKUP($G34,Reference!$D$108:$H$129,COLUMN(Reference!$F$2)-COLUMN(Reference!$D$2)+1,0))</f>
        <v/>
      </c>
      <c r="AA34" s="394" t="str">
        <f>IF(N34="","",
ROUND(N34,3)*VLOOKUP($G34,Reference!$D$108:$H$129,COLUMN(Reference!$F$2)-COLUMN(Reference!$D$2)+1,0))</f>
        <v/>
      </c>
      <c r="AB34" s="394" t="str">
        <f>IF(O34="","",
ROUND(O34,3)*VLOOKUP($G34,Reference!$D$108:$H$129,COLUMN(Reference!$F$2)-COLUMN(Reference!$D$2)+1,0))</f>
        <v/>
      </c>
      <c r="AC34" s="394" t="str">
        <f>IF(P34="","",
ROUND(P34,3)*VLOOKUP($G34,Reference!$D$108:$H$129,COLUMN(Reference!$F$2)-COLUMN(Reference!$D$2)+1,0))</f>
        <v/>
      </c>
      <c r="AD34" s="394" t="str">
        <f>IF(Q34="","",
ROUND(Q34,3)*VLOOKUP($G34,Reference!$D$108:$H$129,COLUMN(Reference!$F$2)-COLUMN(Reference!$D$2)+1,0))</f>
        <v/>
      </c>
      <c r="AE34" s="394" t="str">
        <f>IF(R34="","",
ROUND(R34,3)*VLOOKUP($G34,Reference!$D$108:$H$129,COLUMN(Reference!$F$2)-COLUMN(Reference!$D$2)+1,0))</f>
        <v/>
      </c>
      <c r="AF34" s="394" t="str">
        <f>IF(S34="","",
ROUND(S34,3)*VLOOKUP($G34,Reference!$D$108:$H$129,COLUMN(Reference!$F$2)-COLUMN(Reference!$D$2)+1,0))</f>
        <v/>
      </c>
      <c r="AG34" s="395" t="str">
        <f>IF(T34="","",
ROUND(T34,3)*VLOOKUP($G34,Reference!$D$108:$H$129,COLUMN(Reference!$F$2)-COLUMN(Reference!$D$2)+1,0))</f>
        <v/>
      </c>
      <c r="AH34" s="396">
        <f t="shared" si="11"/>
        <v>0</v>
      </c>
      <c r="AI34" s="393" t="str">
        <f>IF(I34="","",
ROUND(I34,3)*(VLOOKUP($F34,Reference!$C$108:$H$129,COLUMN(Reference!$G$2)-COLUMN(Reference!$C$2)+1,0)))</f>
        <v/>
      </c>
      <c r="AJ34" s="394" t="str">
        <f>IF(J34="","",
ROUND(J34,3)*(VLOOKUP($F34,Reference!$C$108:$H$129,COLUMN(Reference!$G$2)-COLUMN(Reference!$C$2)+1,0)))</f>
        <v/>
      </c>
      <c r="AK34" s="394" t="str">
        <f>IF(K34="","",
ROUND(K34,3)*(VLOOKUP($F34,Reference!$C$108:$H$129,COLUMN(Reference!$G$2)-COLUMN(Reference!$C$2)+1,0)))</f>
        <v/>
      </c>
      <c r="AL34" s="394" t="str">
        <f>IF(L34="","",
ROUND(L34,3)*(VLOOKUP($F34,Reference!$C$108:$H$129,COLUMN(Reference!$G$2)-COLUMN(Reference!$C$2)+1,0)))</f>
        <v/>
      </c>
      <c r="AM34" s="394" t="str">
        <f>IF(M34="","",
ROUND(M34,3)*(VLOOKUP($F34,Reference!$C$108:$H$129,COLUMN(Reference!$G$2)-COLUMN(Reference!$C$2)+1,0)))</f>
        <v/>
      </c>
      <c r="AN34" s="394" t="str">
        <f>IF(N34="","",
ROUND(N34,3)*(VLOOKUP($F34,Reference!$C$108:$H$129,COLUMN(Reference!$G$2)-COLUMN(Reference!$C$2)+1,0)))</f>
        <v/>
      </c>
      <c r="AO34" s="394" t="str">
        <f>IF(O34="","",
ROUND(O34,3)*(VLOOKUP($F34,Reference!$C$108:$H$129,COLUMN(Reference!$G$2)-COLUMN(Reference!$C$2)+1,0)))</f>
        <v/>
      </c>
      <c r="AP34" s="394" t="str">
        <f>IF(P34="","",
ROUND(P34,3)*(VLOOKUP($F34,Reference!$C$108:$H$129,COLUMN(Reference!$G$2)-COLUMN(Reference!$C$2)+1,0)))</f>
        <v/>
      </c>
      <c r="AQ34" s="394" t="str">
        <f>IF(Q34="","",
ROUND(Q34,3)*(VLOOKUP($F34,Reference!$C$108:$H$129,COLUMN(Reference!$G$2)-COLUMN(Reference!$C$2)+1,0)))</f>
        <v/>
      </c>
      <c r="AR34" s="394" t="str">
        <f>IF(R34="","",
ROUND(R34,3)*(VLOOKUP($F34,Reference!$C$108:$H$129,COLUMN(Reference!$G$2)-COLUMN(Reference!$C$2)+1,0)))</f>
        <v/>
      </c>
      <c r="AS34" s="394" t="str">
        <f>IF(S34="","",
ROUND(S34,3)*(VLOOKUP($F34,Reference!$C$108:$H$129,COLUMN(Reference!$G$2)-COLUMN(Reference!$C$2)+1,0)))</f>
        <v/>
      </c>
      <c r="AT34" s="395" t="str">
        <f>IF(T34="","",
ROUND(T34,3)*(VLOOKUP($F34,Reference!$C$108:$H$129,COLUMN(Reference!$G$2)-COLUMN(Reference!$C$2)+1,0)))</f>
        <v/>
      </c>
      <c r="AU34" s="397">
        <f t="shared" si="12"/>
        <v>0</v>
      </c>
      <c r="AV34" s="393" t="str">
        <f>IF(I34="","",
ROUND(I34,3)*(VLOOKUP($F34,Reference!$C$108:$H$129,COLUMN(Reference!$H$2)-COLUMN(Reference!$C$2)+1,0)))</f>
        <v/>
      </c>
      <c r="AW34" s="394" t="str">
        <f>IF(J34="","",
ROUND(J34,3)*(VLOOKUP($F34,Reference!$C$108:$H$129,COLUMN(Reference!$H$2)-COLUMN(Reference!$C$2)+1,0)))</f>
        <v/>
      </c>
      <c r="AX34" s="394" t="str">
        <f>IF(K34="","",
ROUND(K34,3)*(VLOOKUP($F34,Reference!$C$108:$H$129,COLUMN(Reference!$H$2)-COLUMN(Reference!$C$2)+1,0)))</f>
        <v/>
      </c>
      <c r="AY34" s="394" t="str">
        <f>IF(L34="","",
ROUND(L34,3)*(VLOOKUP($F34,Reference!$C$108:$H$129,COLUMN(Reference!$H$2)-COLUMN(Reference!$C$2)+1,0)))</f>
        <v/>
      </c>
      <c r="AZ34" s="394" t="str">
        <f>IF(M34="","",
ROUND(M34,3)*(VLOOKUP($F34,Reference!$C$108:$H$129,COLUMN(Reference!$H$2)-COLUMN(Reference!$C$2)+1,0)))</f>
        <v/>
      </c>
      <c r="BA34" s="394" t="str">
        <f>IF(N34="","",
ROUND(N34,3)*(VLOOKUP($F34,Reference!$C$108:$H$129,COLUMN(Reference!$H$2)-COLUMN(Reference!$C$2)+1,0)))</f>
        <v/>
      </c>
      <c r="BB34" s="394" t="str">
        <f>IF(O34="","",
ROUND(O34,3)*(VLOOKUP($F34,Reference!$C$108:$H$129,COLUMN(Reference!$H$2)-COLUMN(Reference!$C$2)+1,0)))</f>
        <v/>
      </c>
      <c r="BC34" s="394" t="str">
        <f>IF(P34="","",
ROUND(P34,3)*(VLOOKUP($F34,Reference!$C$108:$H$129,COLUMN(Reference!$H$2)-COLUMN(Reference!$C$2)+1,0)))</f>
        <v/>
      </c>
      <c r="BD34" s="394" t="str">
        <f>IF(Q34="","",
ROUND(Q34,3)*(VLOOKUP($F34,Reference!$C$108:$H$129,COLUMN(Reference!$H$2)-COLUMN(Reference!$C$2)+1,0)))</f>
        <v/>
      </c>
      <c r="BE34" s="394" t="str">
        <f>IF(R34="","",
ROUND(R34,3)*(VLOOKUP($F34,Reference!$C$108:$H$129,COLUMN(Reference!$H$2)-COLUMN(Reference!$C$2)+1,0)))</f>
        <v/>
      </c>
      <c r="BF34" s="394" t="str">
        <f>IF(S34="","",
ROUND(S34,3)*(VLOOKUP($F34,Reference!$C$108:$H$129,COLUMN(Reference!$H$2)-COLUMN(Reference!$C$2)+1,0)))</f>
        <v/>
      </c>
      <c r="BG34" s="395" t="str">
        <f>IF(T34="","",
ROUND(T34,3)*(VLOOKUP($F34,Reference!$C$108:$H$129,COLUMN(Reference!$H$2)-COLUMN(Reference!$C$2)+1,0)))</f>
        <v/>
      </c>
      <c r="BH34" s="397">
        <f t="shared" si="13"/>
        <v>0</v>
      </c>
    </row>
    <row r="35" spans="2:60" ht="17.149999999999999" customHeight="1">
      <c r="B35" s="503"/>
      <c r="C35" s="475"/>
      <c r="D35" s="472" t="s">
        <v>274</v>
      </c>
      <c r="E35" s="261"/>
      <c r="F35" s="242"/>
      <c r="G35" s="243"/>
      <c r="H35" s="304" t="str">
        <f t="shared" si="10"/>
        <v/>
      </c>
      <c r="I35" s="262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4"/>
      <c r="U35" s="360">
        <f t="shared" si="0"/>
        <v>0</v>
      </c>
      <c r="V35" s="367" t="str">
        <f>IF(I35="","",
ROUND(I35,3)*VLOOKUP($F35,Reference!$C$130:$H$131,COLUMN(Reference!$F$2)-COLUMN(Reference!$C$2)+1,0))</f>
        <v/>
      </c>
      <c r="W35" s="368" t="str">
        <f>IF(J35="","",
ROUND(J35,3)*VLOOKUP($F35,Reference!$C$130:$H$131,COLUMN(Reference!$F$2)-COLUMN(Reference!$C$2)+1,0))</f>
        <v/>
      </c>
      <c r="X35" s="368" t="str">
        <f>IF(K35="","",
ROUND(K35,3)*VLOOKUP($F35,Reference!$C$130:$H$131,COLUMN(Reference!$F$2)-COLUMN(Reference!$C$2)+1,0))</f>
        <v/>
      </c>
      <c r="Y35" s="368" t="str">
        <f>IF(L35="","",
ROUND(L35,3)*VLOOKUP($F35,Reference!$C$130:$H$131,COLUMN(Reference!$F$2)-COLUMN(Reference!$C$2)+1,0))</f>
        <v/>
      </c>
      <c r="Z35" s="368" t="str">
        <f>IF(M35="","",
ROUND(M35,3)*VLOOKUP($F35,Reference!$C$130:$H$131,COLUMN(Reference!$F$2)-COLUMN(Reference!$C$2)+1,0))</f>
        <v/>
      </c>
      <c r="AA35" s="368" t="str">
        <f>IF(N35="","",
ROUND(N35,3)*VLOOKUP($F35,Reference!$C$130:$H$131,COLUMN(Reference!$F$2)-COLUMN(Reference!$C$2)+1,0))</f>
        <v/>
      </c>
      <c r="AB35" s="368" t="str">
        <f>IF(O35="","",
ROUND(O35,3)*VLOOKUP($F35,Reference!$C$130:$H$131,COLUMN(Reference!$F$2)-COLUMN(Reference!$C$2)+1,0))</f>
        <v/>
      </c>
      <c r="AC35" s="368" t="str">
        <f>IF(P35="","",
ROUND(P35,3)*VLOOKUP($F35,Reference!$C$130:$H$131,COLUMN(Reference!$F$2)-COLUMN(Reference!$C$2)+1,0))</f>
        <v/>
      </c>
      <c r="AD35" s="368" t="str">
        <f>IF(Q35="","",
ROUND(Q35,3)*VLOOKUP($F35,Reference!$C$130:$H$131,COLUMN(Reference!$F$2)-COLUMN(Reference!$C$2)+1,0))</f>
        <v/>
      </c>
      <c r="AE35" s="368" t="str">
        <f>IF(R35="","",
ROUND(R35,3)*VLOOKUP($F35,Reference!$C$130:$H$131,COLUMN(Reference!$F$2)-COLUMN(Reference!$C$2)+1,0))</f>
        <v/>
      </c>
      <c r="AF35" s="368" t="str">
        <f>IF(S35="","",
ROUND(S35,3)*VLOOKUP($F35,Reference!$C$130:$H$131,COLUMN(Reference!$F$2)-COLUMN(Reference!$C$2)+1,0))</f>
        <v/>
      </c>
      <c r="AG35" s="389" t="str">
        <f>IF(T35="","",
ROUND(T35,3)*VLOOKUP($F35,Reference!$C$130:$H$131,COLUMN(Reference!$F$2)-COLUMN(Reference!$C$2)+1,0))</f>
        <v/>
      </c>
      <c r="AH35" s="398">
        <f t="shared" ref="AH35:AH37" si="14">SUM(V35:AG35)</f>
        <v>0</v>
      </c>
      <c r="AI35" s="367" t="str">
        <f>IF(I35="","",
ROUND(I35,3)*(VLOOKUP($F35,Reference!$C$130:$H$131,COLUMN(Reference!$G$2)-COLUMN(Reference!$C$2)+1,0)))</f>
        <v/>
      </c>
      <c r="AJ35" s="368" t="str">
        <f>IF(J35="","",
ROUND(J35,3)*(VLOOKUP($F35,Reference!$C$130:$H$131,COLUMN(Reference!$G$2)-COLUMN(Reference!$C$2)+1,0)))</f>
        <v/>
      </c>
      <c r="AK35" s="368" t="str">
        <f>IF(K35="","",
ROUND(K35,3)*(VLOOKUP($F35,Reference!$C$130:$H$131,COLUMN(Reference!$G$2)-COLUMN(Reference!$C$2)+1,0)))</f>
        <v/>
      </c>
      <c r="AL35" s="368" t="str">
        <f>IF(L35="","",
ROUND(L35,3)*(VLOOKUP($F35,Reference!$C$130:$H$131,COLUMN(Reference!$G$2)-COLUMN(Reference!$C$2)+1,0)))</f>
        <v/>
      </c>
      <c r="AM35" s="368" t="str">
        <f>IF(M35="","",
ROUND(M35,3)*(VLOOKUP($F35,Reference!$C$130:$H$131,COLUMN(Reference!$G$2)-COLUMN(Reference!$C$2)+1,0)))</f>
        <v/>
      </c>
      <c r="AN35" s="368" t="str">
        <f>IF(N35="","",
ROUND(N35,3)*(VLOOKUP($F35,Reference!$C$130:$H$131,COLUMN(Reference!$G$2)-COLUMN(Reference!$C$2)+1,0)))</f>
        <v/>
      </c>
      <c r="AO35" s="368" t="str">
        <f>IF(O35="","",
ROUND(O35,3)*(VLOOKUP($F35,Reference!$C$130:$H$131,COLUMN(Reference!$G$2)-COLUMN(Reference!$C$2)+1,0)))</f>
        <v/>
      </c>
      <c r="AP35" s="368" t="str">
        <f>IF(P35="","",
ROUND(P35,3)*(VLOOKUP($F35,Reference!$C$130:$H$131,COLUMN(Reference!$G$2)-COLUMN(Reference!$C$2)+1,0)))</f>
        <v/>
      </c>
      <c r="AQ35" s="368" t="str">
        <f>IF(Q35="","",
ROUND(Q35,3)*(VLOOKUP($F35,Reference!$C$130:$H$131,COLUMN(Reference!$G$2)-COLUMN(Reference!$C$2)+1,0)))</f>
        <v/>
      </c>
      <c r="AR35" s="368" t="str">
        <f>IF(R35="","",
ROUND(R35,3)*(VLOOKUP($F35,Reference!$C$130:$H$131,COLUMN(Reference!$G$2)-COLUMN(Reference!$C$2)+1,0)))</f>
        <v/>
      </c>
      <c r="AS35" s="368" t="str">
        <f>IF(S35="","",
ROUND(S35,3)*(VLOOKUP($F35,Reference!$C$130:$H$131,COLUMN(Reference!$G$2)-COLUMN(Reference!$C$2)+1,0)))</f>
        <v/>
      </c>
      <c r="AT35" s="389" t="str">
        <f>IF(T35="","",
ROUND(T35,3)*(VLOOKUP($F35,Reference!$C$130:$H$131,COLUMN(Reference!$G$2)-COLUMN(Reference!$C$2)+1,0)))</f>
        <v/>
      </c>
      <c r="AU35" s="370">
        <f t="shared" ref="AU35:AU37" si="15">SUM(AI35:AT35)</f>
        <v>0</v>
      </c>
      <c r="AV35" s="367" t="str">
        <f>IF(I35="","",
ROUND(I35,3)*(VLOOKUP($F35,Reference!$C$130:$H$131,COLUMN(Reference!$H$2)-COLUMN(Reference!$C$2)+1,0)))</f>
        <v/>
      </c>
      <c r="AW35" s="368" t="str">
        <f>IF(J35="","",
ROUND(J35,3)*(VLOOKUP($F35,Reference!$C$130:$H$131,COLUMN(Reference!$H$2)-COLUMN(Reference!$C$2)+1,0)))</f>
        <v/>
      </c>
      <c r="AX35" s="368" t="str">
        <f>IF(K35="","",
ROUND(K35,3)*(VLOOKUP($F35,Reference!$C$130:$H$131,COLUMN(Reference!$H$2)-COLUMN(Reference!$C$2)+1,0)))</f>
        <v/>
      </c>
      <c r="AY35" s="368" t="str">
        <f>IF(L35="","",
ROUND(L35,3)*(VLOOKUP($F35,Reference!$C$130:$H$131,COLUMN(Reference!$H$2)-COLUMN(Reference!$C$2)+1,0)))</f>
        <v/>
      </c>
      <c r="AZ35" s="368" t="str">
        <f>IF(M35="","",
ROUND(M35,3)*(VLOOKUP($F35,Reference!$C$130:$H$131,COLUMN(Reference!$H$2)-COLUMN(Reference!$C$2)+1,0)))</f>
        <v/>
      </c>
      <c r="BA35" s="368" t="str">
        <f>IF(N35="","",
ROUND(N35,3)*(VLOOKUP($F35,Reference!$C$130:$H$131,COLUMN(Reference!$H$2)-COLUMN(Reference!$C$2)+1,0)))</f>
        <v/>
      </c>
      <c r="BB35" s="368" t="str">
        <f>IF(O35="","",
ROUND(O35,3)*(VLOOKUP($F35,Reference!$C$130:$H$131,COLUMN(Reference!$H$2)-COLUMN(Reference!$C$2)+1,0)))</f>
        <v/>
      </c>
      <c r="BC35" s="368" t="str">
        <f>IF(P35="","",
ROUND(P35,3)*(VLOOKUP($F35,Reference!$C$130:$H$131,COLUMN(Reference!$H$2)-COLUMN(Reference!$C$2)+1,0)))</f>
        <v/>
      </c>
      <c r="BD35" s="368" t="str">
        <f>IF(Q35="","",
ROUND(Q35,3)*(VLOOKUP($F35,Reference!$C$130:$H$131,COLUMN(Reference!$H$2)-COLUMN(Reference!$C$2)+1,0)))</f>
        <v/>
      </c>
      <c r="BE35" s="368" t="str">
        <f>IF(R35="","",
ROUND(R35,3)*(VLOOKUP($F35,Reference!$C$130:$H$131,COLUMN(Reference!$H$2)-COLUMN(Reference!$C$2)+1,0)))</f>
        <v/>
      </c>
      <c r="BF35" s="368" t="str">
        <f>IF(S35="","",
ROUND(S35,3)*(VLOOKUP($F35,Reference!$C$130:$H$131,COLUMN(Reference!$H$2)-COLUMN(Reference!$C$2)+1,0)))</f>
        <v/>
      </c>
      <c r="BG35" s="389" t="str">
        <f>IF(T35="","",
ROUND(T35,3)*(VLOOKUP($F35,Reference!$C$130:$H$131,COLUMN(Reference!$H$2)-COLUMN(Reference!$C$2)+1,0)))</f>
        <v/>
      </c>
      <c r="BH35" s="370">
        <f t="shared" ref="BH35:BH37" si="16">SUM(AV35:BG35)</f>
        <v>0</v>
      </c>
    </row>
    <row r="36" spans="2:60" ht="17.149999999999999" customHeight="1">
      <c r="B36" s="503"/>
      <c r="C36" s="475"/>
      <c r="D36" s="473"/>
      <c r="E36" s="265"/>
      <c r="F36" s="236"/>
      <c r="G36" s="247"/>
      <c r="H36" s="303" t="str">
        <f t="shared" si="10"/>
        <v/>
      </c>
      <c r="I36" s="266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67"/>
      <c r="U36" s="359">
        <f t="shared" si="0"/>
        <v>0</v>
      </c>
      <c r="V36" s="399" t="str">
        <f>IF(I36="","",
ROUND(I36,3)*VLOOKUP($F36,Reference!$C$130:$H$131,COLUMN(Reference!$F$2)-COLUMN(Reference!$C$2)+1,0))</f>
        <v/>
      </c>
      <c r="W36" s="400" t="str">
        <f>IF(J36="","",
ROUND(J36,3)*VLOOKUP($F36,Reference!$C$130:$H$131,COLUMN(Reference!$F$2)-COLUMN(Reference!$C$2)+1,0))</f>
        <v/>
      </c>
      <c r="X36" s="400" t="str">
        <f>IF(K36="","",
ROUND(K36,3)*VLOOKUP($F36,Reference!$C$130:$H$131,COLUMN(Reference!$F$2)-COLUMN(Reference!$C$2)+1,0))</f>
        <v/>
      </c>
      <c r="Y36" s="400" t="str">
        <f>IF(L36="","",
ROUND(L36,3)*VLOOKUP($F36,Reference!$C$130:$H$131,COLUMN(Reference!$F$2)-COLUMN(Reference!$C$2)+1,0))</f>
        <v/>
      </c>
      <c r="Z36" s="400" t="str">
        <f>IF(M36="","",
ROUND(M36,3)*VLOOKUP($F36,Reference!$C$130:$H$131,COLUMN(Reference!$F$2)-COLUMN(Reference!$C$2)+1,0))</f>
        <v/>
      </c>
      <c r="AA36" s="400" t="str">
        <f>IF(N36="","",
ROUND(N36,3)*VLOOKUP($F36,Reference!$C$130:$H$131,COLUMN(Reference!$F$2)-COLUMN(Reference!$C$2)+1,0))</f>
        <v/>
      </c>
      <c r="AB36" s="400" t="str">
        <f>IF(O36="","",
ROUND(O36,3)*VLOOKUP($F36,Reference!$C$130:$H$131,COLUMN(Reference!$F$2)-COLUMN(Reference!$C$2)+1,0))</f>
        <v/>
      </c>
      <c r="AC36" s="400" t="str">
        <f>IF(P36="","",
ROUND(P36,3)*VLOOKUP($F36,Reference!$C$130:$H$131,COLUMN(Reference!$F$2)-COLUMN(Reference!$C$2)+1,0))</f>
        <v/>
      </c>
      <c r="AD36" s="400" t="str">
        <f>IF(Q36="","",
ROUND(Q36,3)*VLOOKUP($F36,Reference!$C$130:$H$131,COLUMN(Reference!$F$2)-COLUMN(Reference!$C$2)+1,0))</f>
        <v/>
      </c>
      <c r="AE36" s="400" t="str">
        <f>IF(R36="","",
ROUND(R36,3)*VLOOKUP($F36,Reference!$C$130:$H$131,COLUMN(Reference!$F$2)-COLUMN(Reference!$C$2)+1,0))</f>
        <v/>
      </c>
      <c r="AF36" s="400" t="str">
        <f>IF(S36="","",
ROUND(S36,3)*VLOOKUP($F36,Reference!$C$130:$H$131,COLUMN(Reference!$F$2)-COLUMN(Reference!$C$2)+1,0))</f>
        <v/>
      </c>
      <c r="AG36" s="401" t="str">
        <f>IF(T36="","",
ROUND(T36,3)*VLOOKUP($F36,Reference!$C$130:$H$131,COLUMN(Reference!$F$2)-COLUMN(Reference!$C$2)+1,0))</f>
        <v/>
      </c>
      <c r="AH36" s="402">
        <f t="shared" si="14"/>
        <v>0</v>
      </c>
      <c r="AI36" s="399" t="str">
        <f>IF(I36="","",
ROUND(I36,3)*(VLOOKUP($F36,Reference!$C$130:$H$131,COLUMN(Reference!$G$2)-COLUMN(Reference!$C$2)+1,0)))</f>
        <v/>
      </c>
      <c r="AJ36" s="400" t="str">
        <f>IF(J36="","",
ROUND(J36,3)*(VLOOKUP($F36,Reference!$C$130:$H$131,COLUMN(Reference!$G$2)-COLUMN(Reference!$C$2)+1,0)))</f>
        <v/>
      </c>
      <c r="AK36" s="400" t="str">
        <f>IF(K36="","",
ROUND(K36,3)*(VLOOKUP($F36,Reference!$C$130:$H$131,COLUMN(Reference!$G$2)-COLUMN(Reference!$C$2)+1,0)))</f>
        <v/>
      </c>
      <c r="AL36" s="400" t="str">
        <f>IF(L36="","",
ROUND(L36,3)*(VLOOKUP($F36,Reference!$C$130:$H$131,COLUMN(Reference!$G$2)-COLUMN(Reference!$C$2)+1,0)))</f>
        <v/>
      </c>
      <c r="AM36" s="400" t="str">
        <f>IF(M36="","",
ROUND(M36,3)*(VLOOKUP($F36,Reference!$C$130:$H$131,COLUMN(Reference!$G$2)-COLUMN(Reference!$C$2)+1,0)))</f>
        <v/>
      </c>
      <c r="AN36" s="400" t="str">
        <f>IF(N36="","",
ROUND(N36,3)*(VLOOKUP($F36,Reference!$C$130:$H$131,COLUMN(Reference!$G$2)-COLUMN(Reference!$C$2)+1,0)))</f>
        <v/>
      </c>
      <c r="AO36" s="400" t="str">
        <f>IF(O36="","",
ROUND(O36,3)*(VLOOKUP($F36,Reference!$C$130:$H$131,COLUMN(Reference!$G$2)-COLUMN(Reference!$C$2)+1,0)))</f>
        <v/>
      </c>
      <c r="AP36" s="400" t="str">
        <f>IF(P36="","",
ROUND(P36,3)*(VLOOKUP($F36,Reference!$C$130:$H$131,COLUMN(Reference!$G$2)-COLUMN(Reference!$C$2)+1,0)))</f>
        <v/>
      </c>
      <c r="AQ36" s="400" t="str">
        <f>IF(Q36="","",
ROUND(Q36,3)*(VLOOKUP($F36,Reference!$C$130:$H$131,COLUMN(Reference!$G$2)-COLUMN(Reference!$C$2)+1,0)))</f>
        <v/>
      </c>
      <c r="AR36" s="400" t="str">
        <f>IF(R36="","",
ROUND(R36,3)*(VLOOKUP($F36,Reference!$C$130:$H$131,COLUMN(Reference!$G$2)-COLUMN(Reference!$C$2)+1,0)))</f>
        <v/>
      </c>
      <c r="AS36" s="400" t="str">
        <f>IF(S36="","",
ROUND(S36,3)*(VLOOKUP($F36,Reference!$C$130:$H$131,COLUMN(Reference!$G$2)-COLUMN(Reference!$C$2)+1,0)))</f>
        <v/>
      </c>
      <c r="AT36" s="401" t="str">
        <f>IF(T36="","",
ROUND(T36,3)*(VLOOKUP($F36,Reference!$C$130:$H$131,COLUMN(Reference!$G$2)-COLUMN(Reference!$C$2)+1,0)))</f>
        <v/>
      </c>
      <c r="AU36" s="403">
        <f t="shared" ref="AU36" si="17">SUM(AI36:AT36)</f>
        <v>0</v>
      </c>
      <c r="AV36" s="399" t="str">
        <f>IF(I36="","",
ROUND(I36,3)*(VLOOKUP($F36,Reference!$C$130:$H$131,COLUMN(Reference!$H$2)-COLUMN(Reference!$C$2)+1,0)))</f>
        <v/>
      </c>
      <c r="AW36" s="400" t="str">
        <f>IF(J36="","",
ROUND(J36,3)*(VLOOKUP($F36,Reference!$C$130:$H$131,COLUMN(Reference!$H$2)-COLUMN(Reference!$C$2)+1,0)))</f>
        <v/>
      </c>
      <c r="AX36" s="400" t="str">
        <f>IF(K36="","",
ROUND(K36,3)*(VLOOKUP($F36,Reference!$C$130:$H$131,COLUMN(Reference!$H$2)-COLUMN(Reference!$C$2)+1,0)))</f>
        <v/>
      </c>
      <c r="AY36" s="400" t="str">
        <f>IF(L36="","",
ROUND(L36,3)*(VLOOKUP($F36,Reference!$C$130:$H$131,COLUMN(Reference!$H$2)-COLUMN(Reference!$C$2)+1,0)))</f>
        <v/>
      </c>
      <c r="AZ36" s="400" t="str">
        <f>IF(M36="","",
ROUND(M36,3)*(VLOOKUP($F36,Reference!$C$130:$H$131,COLUMN(Reference!$H$2)-COLUMN(Reference!$C$2)+1,0)))</f>
        <v/>
      </c>
      <c r="BA36" s="400" t="str">
        <f>IF(N36="","",
ROUND(N36,3)*(VLOOKUP($F36,Reference!$C$130:$H$131,COLUMN(Reference!$H$2)-COLUMN(Reference!$C$2)+1,0)))</f>
        <v/>
      </c>
      <c r="BB36" s="400" t="str">
        <f>IF(O36="","",
ROUND(O36,3)*(VLOOKUP($F36,Reference!$C$130:$H$131,COLUMN(Reference!$H$2)-COLUMN(Reference!$C$2)+1,0)))</f>
        <v/>
      </c>
      <c r="BC36" s="400" t="str">
        <f>IF(P36="","",
ROUND(P36,3)*(VLOOKUP($F36,Reference!$C$130:$H$131,COLUMN(Reference!$H$2)-COLUMN(Reference!$C$2)+1,0)))</f>
        <v/>
      </c>
      <c r="BD36" s="400" t="str">
        <f>IF(Q36="","",
ROUND(Q36,3)*(VLOOKUP($F36,Reference!$C$130:$H$131,COLUMN(Reference!$H$2)-COLUMN(Reference!$C$2)+1,0)))</f>
        <v/>
      </c>
      <c r="BE36" s="400" t="str">
        <f>IF(R36="","",
ROUND(R36,3)*(VLOOKUP($F36,Reference!$C$130:$H$131,COLUMN(Reference!$H$2)-COLUMN(Reference!$C$2)+1,0)))</f>
        <v/>
      </c>
      <c r="BF36" s="400" t="str">
        <f>IF(S36="","",
ROUND(S36,3)*(VLOOKUP($F36,Reference!$C$130:$H$131,COLUMN(Reference!$H$2)-COLUMN(Reference!$C$2)+1,0)))</f>
        <v/>
      </c>
      <c r="BG36" s="401" t="str">
        <f>IF(T36="","",
ROUND(T36,3)*(VLOOKUP($F36,Reference!$C$130:$H$131,COLUMN(Reference!$H$2)-COLUMN(Reference!$C$2)+1,0)))</f>
        <v/>
      </c>
      <c r="BH36" s="403">
        <f t="shared" ref="BH36" si="18">SUM(AV36:BG36)</f>
        <v>0</v>
      </c>
    </row>
    <row r="37" spans="2:60" ht="17.149999999999999" customHeight="1">
      <c r="B37" s="503"/>
      <c r="C37" s="475"/>
      <c r="D37" s="486" t="s">
        <v>265</v>
      </c>
      <c r="E37" s="268"/>
      <c r="F37" s="245"/>
      <c r="G37" s="224"/>
      <c r="H37" s="301" t="str">
        <f t="shared" si="10"/>
        <v/>
      </c>
      <c r="I37" s="269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70"/>
      <c r="U37" s="357">
        <f t="shared" si="0"/>
        <v>0</v>
      </c>
      <c r="V37" s="372" t="str">
        <f>IF(I37="","",
ROUND(I37,3)*VLOOKUP($G37,Reference!$D$132:$H$133,COLUMN(Reference!$F$2)-COLUMN(Reference!$D$2)+1,0))</f>
        <v/>
      </c>
      <c r="W37" s="373" t="str">
        <f>IF(J37="","",
ROUND(J37,3)*VLOOKUP($G37,Reference!$D$132:$H$133,COLUMN(Reference!$F$2)-COLUMN(Reference!$D$2)+1,0))</f>
        <v/>
      </c>
      <c r="X37" s="373" t="str">
        <f>IF(K37="","",
ROUND(K37,3)*VLOOKUP($G37,Reference!$D$132:$H$133,COLUMN(Reference!$F$2)-COLUMN(Reference!$D$2)+1,0))</f>
        <v/>
      </c>
      <c r="Y37" s="373" t="str">
        <f>IF(L37="","",
ROUND(L37,3)*VLOOKUP($G37,Reference!$D$132:$H$133,COLUMN(Reference!$F$2)-COLUMN(Reference!$D$2)+1,0))</f>
        <v/>
      </c>
      <c r="Z37" s="373" t="str">
        <f>IF(M37="","",
ROUND(M37,3)*VLOOKUP($G37,Reference!$D$132:$H$133,COLUMN(Reference!$F$2)-COLUMN(Reference!$D$2)+1,0))</f>
        <v/>
      </c>
      <c r="AA37" s="373" t="str">
        <f>IF(N37="","",
ROUND(N37,3)*VLOOKUP($G37,Reference!$D$132:$H$133,COLUMN(Reference!$F$2)-COLUMN(Reference!$D$2)+1,0))</f>
        <v/>
      </c>
      <c r="AB37" s="373" t="str">
        <f>IF(O37="","",
ROUND(O37,3)*VLOOKUP($G37,Reference!$D$132:$H$133,COLUMN(Reference!$F$2)-COLUMN(Reference!$D$2)+1,0))</f>
        <v/>
      </c>
      <c r="AC37" s="373" t="str">
        <f>IF(P37="","",
ROUND(P37,3)*VLOOKUP($G37,Reference!$D$132:$H$133,COLUMN(Reference!$F$2)-COLUMN(Reference!$D$2)+1,0))</f>
        <v/>
      </c>
      <c r="AD37" s="373" t="str">
        <f>IF(Q37="","",
ROUND(Q37,3)*VLOOKUP($G37,Reference!$D$132:$H$133,COLUMN(Reference!$F$2)-COLUMN(Reference!$D$2)+1,0))</f>
        <v/>
      </c>
      <c r="AE37" s="373" t="str">
        <f>IF(R37="","",
ROUND(R37,3)*VLOOKUP($G37,Reference!$D$132:$H$133,COLUMN(Reference!$F$2)-COLUMN(Reference!$D$2)+1,0))</f>
        <v/>
      </c>
      <c r="AF37" s="373" t="str">
        <f>IF(S37="","",
ROUND(S37,3)*VLOOKUP($G37,Reference!$D$132:$H$133,COLUMN(Reference!$F$2)-COLUMN(Reference!$D$2)+1,0))</f>
        <v/>
      </c>
      <c r="AG37" s="404" t="str">
        <f>IF(T37="","",
ROUND(T37,3)*VLOOKUP($G37,Reference!$D$132:$H$133,COLUMN(Reference!$F$2)-COLUMN(Reference!$D$2)+1,0))</f>
        <v/>
      </c>
      <c r="AH37" s="405">
        <f t="shared" si="14"/>
        <v>0</v>
      </c>
      <c r="AI37" s="372" t="str">
        <f>IF(I37="","",
ROUND(I37,3)*VLOOKUP($G37,Reference!$D$132:$H$133,COLUMN(Reference!$G$2)-COLUMN(Reference!$D$2)+1,0))</f>
        <v/>
      </c>
      <c r="AJ37" s="373" t="str">
        <f>IF(J37="","",
ROUND(J37,3)*VLOOKUP($G37,Reference!$D$132:$H$133,COLUMN(Reference!$G$2)-COLUMN(Reference!$D$2)+1,0))</f>
        <v/>
      </c>
      <c r="AK37" s="373" t="str">
        <f>IF(K37="","",
ROUND(K37,3)*VLOOKUP($G37,Reference!$D$132:$H$133,COLUMN(Reference!$G$2)-COLUMN(Reference!$D$2)+1,0))</f>
        <v/>
      </c>
      <c r="AL37" s="373" t="str">
        <f>IF(L37="","",
ROUND(L37,3)*VLOOKUP($G37,Reference!$D$132:$H$133,COLUMN(Reference!$G$2)-COLUMN(Reference!$D$2)+1,0))</f>
        <v/>
      </c>
      <c r="AM37" s="373" t="str">
        <f>IF(M37="","",
ROUND(M37,3)*VLOOKUP($G37,Reference!$D$132:$H$133,COLUMN(Reference!$G$2)-COLUMN(Reference!$D$2)+1,0))</f>
        <v/>
      </c>
      <c r="AN37" s="373" t="str">
        <f>IF(N37="","",
ROUND(N37,3)*VLOOKUP($G37,Reference!$D$132:$H$133,COLUMN(Reference!$G$2)-COLUMN(Reference!$D$2)+1,0))</f>
        <v/>
      </c>
      <c r="AO37" s="373" t="str">
        <f>IF(O37="","",
ROUND(O37,3)*VLOOKUP($G37,Reference!$D$132:$H$133,COLUMN(Reference!$G$2)-COLUMN(Reference!$D$2)+1,0))</f>
        <v/>
      </c>
      <c r="AP37" s="373" t="str">
        <f>IF(P37="","",
ROUND(P37,3)*VLOOKUP($G37,Reference!$D$132:$H$133,COLUMN(Reference!$G$2)-COLUMN(Reference!$D$2)+1,0))</f>
        <v/>
      </c>
      <c r="AQ37" s="373" t="str">
        <f>IF(Q37="","",
ROUND(Q37,3)*VLOOKUP($G37,Reference!$D$132:$H$133,COLUMN(Reference!$G$2)-COLUMN(Reference!$D$2)+1,0))</f>
        <v/>
      </c>
      <c r="AR37" s="373" t="str">
        <f>IF(R37="","",
ROUND(R37,3)*VLOOKUP($G37,Reference!$D$132:$H$133,COLUMN(Reference!$G$2)-COLUMN(Reference!$D$2)+1,0))</f>
        <v/>
      </c>
      <c r="AS37" s="373" t="str">
        <f>IF(S37="","",
ROUND(S37,3)*VLOOKUP($G37,Reference!$D$132:$H$133,COLUMN(Reference!$G$2)-COLUMN(Reference!$D$2)+1,0))</f>
        <v/>
      </c>
      <c r="AT37" s="404" t="str">
        <f>IF(T37="","",
ROUND(T37,3)*VLOOKUP($G37,Reference!$D$132:$H$133,COLUMN(Reference!$G$2)-COLUMN(Reference!$D$2)+1,0))</f>
        <v/>
      </c>
      <c r="AU37" s="366">
        <f t="shared" si="15"/>
        <v>0</v>
      </c>
      <c r="AV37" s="372" t="str">
        <f>IF(I37="","",
ROUND(I37,3)*VLOOKUP($G37,Reference!$D$132:$H$133,COLUMN(Reference!$H$2)-COLUMN(Reference!$D$2)+1,0))</f>
        <v/>
      </c>
      <c r="AW37" s="373" t="str">
        <f>IF(J37="","",
ROUND(J37,3)*VLOOKUP($G37,Reference!$D$132:$H$133,COLUMN(Reference!$H$2)-COLUMN(Reference!$D$2)+1,0))</f>
        <v/>
      </c>
      <c r="AX37" s="373" t="str">
        <f>IF(K37="","",
ROUND(K37,3)*VLOOKUP($G37,Reference!$D$132:$H$133,COLUMN(Reference!$H$2)-COLUMN(Reference!$D$2)+1,0))</f>
        <v/>
      </c>
      <c r="AY37" s="373" t="str">
        <f>IF(L37="","",
ROUND(L37,3)*VLOOKUP($G37,Reference!$D$132:$H$133,COLUMN(Reference!$H$2)-COLUMN(Reference!$D$2)+1,0))</f>
        <v/>
      </c>
      <c r="AZ37" s="373" t="str">
        <f>IF(M37="","",
ROUND(M37,3)*VLOOKUP($G37,Reference!$D$132:$H$133,COLUMN(Reference!$H$2)-COLUMN(Reference!$D$2)+1,0))</f>
        <v/>
      </c>
      <c r="BA37" s="373" t="str">
        <f>IF(N37="","",
ROUND(N37,3)*VLOOKUP($G37,Reference!$D$132:$H$133,COLUMN(Reference!$H$2)-COLUMN(Reference!$D$2)+1,0))</f>
        <v/>
      </c>
      <c r="BB37" s="373" t="str">
        <f>IF(O37="","",
ROUND(O37,3)*VLOOKUP($G37,Reference!$D$132:$H$133,COLUMN(Reference!$H$2)-COLUMN(Reference!$D$2)+1,0))</f>
        <v/>
      </c>
      <c r="BC37" s="373" t="str">
        <f>IF(P37="","",
ROUND(P37,3)*VLOOKUP($G37,Reference!$D$132:$H$133,COLUMN(Reference!$H$2)-COLUMN(Reference!$D$2)+1,0))</f>
        <v/>
      </c>
      <c r="BD37" s="373" t="str">
        <f>IF(Q37="","",
ROUND(Q37,3)*VLOOKUP($G37,Reference!$D$132:$H$133,COLUMN(Reference!$H$2)-COLUMN(Reference!$D$2)+1,0))</f>
        <v/>
      </c>
      <c r="BE37" s="373" t="str">
        <f>IF(R37="","",
ROUND(R37,3)*VLOOKUP($G37,Reference!$D$132:$H$133,COLUMN(Reference!$H$2)-COLUMN(Reference!$D$2)+1,0))</f>
        <v/>
      </c>
      <c r="BF37" s="373" t="str">
        <f>IF(S37="","",
ROUND(S37,3)*VLOOKUP($G37,Reference!$D$132:$H$133,COLUMN(Reference!$H$2)-COLUMN(Reference!$D$2)+1,0))</f>
        <v/>
      </c>
      <c r="BG37" s="404" t="str">
        <f>IF(T37="","",
ROUND(T37,3)*VLOOKUP($G37,Reference!$D$132:$H$133,COLUMN(Reference!$H$2)-COLUMN(Reference!$D$2)+1,0))</f>
        <v/>
      </c>
      <c r="BH37" s="366">
        <f t="shared" si="16"/>
        <v>0</v>
      </c>
    </row>
    <row r="38" spans="2:60" ht="17.149999999999999" customHeight="1">
      <c r="B38" s="503"/>
      <c r="C38" s="476"/>
      <c r="D38" s="486"/>
      <c r="E38" s="265"/>
      <c r="F38" s="247"/>
      <c r="G38" s="236"/>
      <c r="H38" s="303" t="str">
        <f t="shared" si="10"/>
        <v/>
      </c>
      <c r="I38" s="266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67"/>
      <c r="U38" s="359">
        <f t="shared" si="0"/>
        <v>0</v>
      </c>
      <c r="V38" s="399" t="str">
        <f>IF(I38="","",
ROUND(I38,3)*VLOOKUP($G38,Reference!$D$132:$H$133,COLUMN(Reference!$F$2)-COLUMN(Reference!$D$2)+1,0))</f>
        <v/>
      </c>
      <c r="W38" s="400" t="str">
        <f>IF(J38="","",
ROUND(J38,3)*VLOOKUP($G38,Reference!$D$132:$H$133,COLUMN(Reference!$F$2)-COLUMN(Reference!$D$2)+1,0))</f>
        <v/>
      </c>
      <c r="X38" s="400" t="str">
        <f>IF(K38="","",
ROUND(K38,3)*VLOOKUP($G38,Reference!$D$132:$H$133,COLUMN(Reference!$F$2)-COLUMN(Reference!$D$2)+1,0))</f>
        <v/>
      </c>
      <c r="Y38" s="400" t="str">
        <f>IF(L38="","",
ROUND(L38,3)*VLOOKUP($G38,Reference!$D$132:$H$133,COLUMN(Reference!$F$2)-COLUMN(Reference!$D$2)+1,0))</f>
        <v/>
      </c>
      <c r="Z38" s="400" t="str">
        <f>IF(M38="","",
ROUND(M38,3)*VLOOKUP($G38,Reference!$D$132:$H$133,COLUMN(Reference!$F$2)-COLUMN(Reference!$D$2)+1,0))</f>
        <v/>
      </c>
      <c r="AA38" s="400" t="str">
        <f>IF(N38="","",
ROUND(N38,3)*VLOOKUP($G38,Reference!$D$132:$H$133,COLUMN(Reference!$F$2)-COLUMN(Reference!$D$2)+1,0))</f>
        <v/>
      </c>
      <c r="AB38" s="400" t="str">
        <f>IF(O38="","",
ROUND(O38,3)*VLOOKUP($G38,Reference!$D$132:$H$133,COLUMN(Reference!$F$2)-COLUMN(Reference!$D$2)+1,0))</f>
        <v/>
      </c>
      <c r="AC38" s="400" t="str">
        <f>IF(P38="","",
ROUND(P38,3)*VLOOKUP($G38,Reference!$D$132:$H$133,COLUMN(Reference!$F$2)-COLUMN(Reference!$D$2)+1,0))</f>
        <v/>
      </c>
      <c r="AD38" s="400" t="str">
        <f>IF(Q38="","",
ROUND(Q38,3)*VLOOKUP($G38,Reference!$D$132:$H$133,COLUMN(Reference!$F$2)-COLUMN(Reference!$D$2)+1,0))</f>
        <v/>
      </c>
      <c r="AE38" s="400" t="str">
        <f>IF(R38="","",
ROUND(R38,3)*VLOOKUP($G38,Reference!$D$132:$H$133,COLUMN(Reference!$F$2)-COLUMN(Reference!$D$2)+1,0))</f>
        <v/>
      </c>
      <c r="AF38" s="400" t="str">
        <f>IF(S38="","",
ROUND(S38,3)*VLOOKUP($G38,Reference!$D$132:$H$133,COLUMN(Reference!$F$2)-COLUMN(Reference!$D$2)+1,0))</f>
        <v/>
      </c>
      <c r="AG38" s="401" t="str">
        <f>IF(T38="","",
ROUND(T38,3)*VLOOKUP($G38,Reference!$D$132:$H$133,COLUMN(Reference!$F$2)-COLUMN(Reference!$D$2)+1,0))</f>
        <v/>
      </c>
      <c r="AH38" s="402">
        <f t="shared" ref="AH38" si="19">SUM(V38:AG38)</f>
        <v>0</v>
      </c>
      <c r="AI38" s="399" t="str">
        <f>IF(I38="","",
ROUND(I38,3)*VLOOKUP($G38,Reference!$D$132:$H$133,COLUMN(Reference!$G$2)-COLUMN(Reference!$D$2)+1,0))</f>
        <v/>
      </c>
      <c r="AJ38" s="400" t="str">
        <f>IF(J38="","",
ROUND(J38,3)*VLOOKUP($G38,Reference!$D$132:$H$133,COLUMN(Reference!$G$2)-COLUMN(Reference!$D$2)+1,0))</f>
        <v/>
      </c>
      <c r="AK38" s="400" t="str">
        <f>IF(K38="","",
ROUND(K38,3)*VLOOKUP($G38,Reference!$D$132:$H$133,COLUMN(Reference!$G$2)-COLUMN(Reference!$D$2)+1,0))</f>
        <v/>
      </c>
      <c r="AL38" s="400" t="str">
        <f>IF(L38="","",
ROUND(L38,3)*VLOOKUP($G38,Reference!$D$132:$H$133,COLUMN(Reference!$G$2)-COLUMN(Reference!$D$2)+1,0))</f>
        <v/>
      </c>
      <c r="AM38" s="400" t="str">
        <f>IF(M38="","",
ROUND(M38,3)*VLOOKUP($G38,Reference!$D$132:$H$133,COLUMN(Reference!$G$2)-COLUMN(Reference!$D$2)+1,0))</f>
        <v/>
      </c>
      <c r="AN38" s="400" t="str">
        <f>IF(N38="","",
ROUND(N38,3)*VLOOKUP($G38,Reference!$D$132:$H$133,COLUMN(Reference!$G$2)-COLUMN(Reference!$D$2)+1,0))</f>
        <v/>
      </c>
      <c r="AO38" s="400" t="str">
        <f>IF(O38="","",
ROUND(O38,3)*VLOOKUP($G38,Reference!$D$132:$H$133,COLUMN(Reference!$G$2)-COLUMN(Reference!$D$2)+1,0))</f>
        <v/>
      </c>
      <c r="AP38" s="400" t="str">
        <f>IF(P38="","",
ROUND(P38,3)*VLOOKUP($G38,Reference!$D$132:$H$133,COLUMN(Reference!$G$2)-COLUMN(Reference!$D$2)+1,0))</f>
        <v/>
      </c>
      <c r="AQ38" s="400" t="str">
        <f>IF(Q38="","",
ROUND(Q38,3)*VLOOKUP($G38,Reference!$D$132:$H$133,COLUMN(Reference!$G$2)-COLUMN(Reference!$D$2)+1,0))</f>
        <v/>
      </c>
      <c r="AR38" s="400" t="str">
        <f>IF(R38="","",
ROUND(R38,3)*VLOOKUP($G38,Reference!$D$132:$H$133,COLUMN(Reference!$G$2)-COLUMN(Reference!$D$2)+1,0))</f>
        <v/>
      </c>
      <c r="AS38" s="400" t="str">
        <f>IF(S38="","",
ROUND(S38,3)*VLOOKUP($G38,Reference!$D$132:$H$133,COLUMN(Reference!$G$2)-COLUMN(Reference!$D$2)+1,0))</f>
        <v/>
      </c>
      <c r="AT38" s="401" t="str">
        <f>IF(T38="","",
ROUND(T38,3)*VLOOKUP($G38,Reference!$D$132:$H$133,COLUMN(Reference!$G$2)-COLUMN(Reference!$D$2)+1,0))</f>
        <v/>
      </c>
      <c r="AU38" s="403">
        <f t="shared" ref="AU38" si="20">SUM(AI38:AT38)</f>
        <v>0</v>
      </c>
      <c r="AV38" s="399" t="str">
        <f>IF(I38="","",
ROUND(I38,3)*VLOOKUP($G38,Reference!$D$132:$H$133,COLUMN(Reference!$H$2)-COLUMN(Reference!$D$2)+1,0))</f>
        <v/>
      </c>
      <c r="AW38" s="400" t="str">
        <f>IF(J38="","",
ROUND(J38,3)*VLOOKUP($G38,Reference!$D$132:$H$133,COLUMN(Reference!$H$2)-COLUMN(Reference!$D$2)+1,0))</f>
        <v/>
      </c>
      <c r="AX38" s="400" t="str">
        <f>IF(K38="","",
ROUND(K38,3)*VLOOKUP($G38,Reference!$D$132:$H$133,COLUMN(Reference!$H$2)-COLUMN(Reference!$D$2)+1,0))</f>
        <v/>
      </c>
      <c r="AY38" s="400" t="str">
        <f>IF(L38="","",
ROUND(L38,3)*VLOOKUP($G38,Reference!$D$132:$H$133,COLUMN(Reference!$H$2)-COLUMN(Reference!$D$2)+1,0))</f>
        <v/>
      </c>
      <c r="AZ38" s="400" t="str">
        <f>IF(M38="","",
ROUND(M38,3)*VLOOKUP($G38,Reference!$D$132:$H$133,COLUMN(Reference!$H$2)-COLUMN(Reference!$D$2)+1,0))</f>
        <v/>
      </c>
      <c r="BA38" s="400" t="str">
        <f>IF(N38="","",
ROUND(N38,3)*VLOOKUP($G38,Reference!$D$132:$H$133,COLUMN(Reference!$H$2)-COLUMN(Reference!$D$2)+1,0))</f>
        <v/>
      </c>
      <c r="BB38" s="400" t="str">
        <f>IF(O38="","",
ROUND(O38,3)*VLOOKUP($G38,Reference!$D$132:$H$133,COLUMN(Reference!$H$2)-COLUMN(Reference!$D$2)+1,0))</f>
        <v/>
      </c>
      <c r="BC38" s="400" t="str">
        <f>IF(P38="","",
ROUND(P38,3)*VLOOKUP($G38,Reference!$D$132:$H$133,COLUMN(Reference!$H$2)-COLUMN(Reference!$D$2)+1,0))</f>
        <v/>
      </c>
      <c r="BD38" s="400" t="str">
        <f>IF(Q38="","",
ROUND(Q38,3)*VLOOKUP($G38,Reference!$D$132:$H$133,COLUMN(Reference!$H$2)-COLUMN(Reference!$D$2)+1,0))</f>
        <v/>
      </c>
      <c r="BE38" s="400" t="str">
        <f>IF(R38="","",
ROUND(R38,3)*VLOOKUP($G38,Reference!$D$132:$H$133,COLUMN(Reference!$H$2)-COLUMN(Reference!$D$2)+1,0))</f>
        <v/>
      </c>
      <c r="BF38" s="400" t="str">
        <f>IF(S38="","",
ROUND(S38,3)*VLOOKUP($G38,Reference!$D$132:$H$133,COLUMN(Reference!$H$2)-COLUMN(Reference!$D$2)+1,0))</f>
        <v/>
      </c>
      <c r="BG38" s="401" t="str">
        <f>IF(T38="","",
ROUND(T38,3)*VLOOKUP($G38,Reference!$D$132:$H$133,COLUMN(Reference!$H$2)-COLUMN(Reference!$D$2)+1,0))</f>
        <v/>
      </c>
      <c r="BH38" s="403">
        <f t="shared" ref="BH38" si="21">SUM(AV38:BG38)</f>
        <v>0</v>
      </c>
    </row>
    <row r="39" spans="2:60" ht="17.149999999999999" customHeight="1">
      <c r="B39" s="503"/>
      <c r="C39" s="480" t="s">
        <v>126</v>
      </c>
      <c r="D39" s="481"/>
      <c r="E39" s="506" t="s">
        <v>127</v>
      </c>
      <c r="F39" s="507"/>
      <c r="G39" s="508"/>
      <c r="H39" s="509"/>
      <c r="I39" s="465" t="s">
        <v>130</v>
      </c>
      <c r="J39" s="466"/>
      <c r="K39" s="466"/>
      <c r="L39" s="466"/>
      <c r="M39" s="466"/>
      <c r="N39" s="466"/>
      <c r="O39" s="466"/>
      <c r="P39" s="466"/>
      <c r="Q39" s="466"/>
      <c r="R39" s="466"/>
      <c r="S39" s="466"/>
      <c r="T39" s="466"/>
      <c r="U39" s="467"/>
      <c r="V39" s="465" t="s">
        <v>317</v>
      </c>
      <c r="W39" s="466"/>
      <c r="X39" s="466"/>
      <c r="Y39" s="466"/>
      <c r="Z39" s="466"/>
      <c r="AA39" s="466"/>
      <c r="AB39" s="466"/>
      <c r="AC39" s="466"/>
      <c r="AD39" s="466"/>
      <c r="AE39" s="466"/>
      <c r="AF39" s="466"/>
      <c r="AG39" s="466"/>
      <c r="AH39" s="467"/>
      <c r="AI39" s="465" t="s">
        <v>326</v>
      </c>
      <c r="AJ39" s="466"/>
      <c r="AK39" s="466"/>
      <c r="AL39" s="466"/>
      <c r="AM39" s="466"/>
      <c r="AN39" s="466"/>
      <c r="AO39" s="466"/>
      <c r="AP39" s="466"/>
      <c r="AQ39" s="466"/>
      <c r="AR39" s="466"/>
      <c r="AS39" s="466"/>
      <c r="AT39" s="466"/>
      <c r="AU39" s="468"/>
      <c r="AV39" s="469" t="s">
        <v>321</v>
      </c>
      <c r="AW39" s="470"/>
      <c r="AX39" s="470"/>
      <c r="AY39" s="470"/>
      <c r="AZ39" s="470"/>
      <c r="BA39" s="470"/>
      <c r="BB39" s="470"/>
      <c r="BC39" s="470"/>
      <c r="BD39" s="470"/>
      <c r="BE39" s="470"/>
      <c r="BF39" s="470"/>
      <c r="BG39" s="470"/>
      <c r="BH39" s="471"/>
    </row>
    <row r="40" spans="2:60" ht="17.149999999999999" customHeight="1" thickBot="1">
      <c r="B40" s="503"/>
      <c r="C40" s="482"/>
      <c r="D40" s="483"/>
      <c r="E40" s="4" t="s">
        <v>129</v>
      </c>
      <c r="F40" s="5" t="s">
        <v>131</v>
      </c>
      <c r="G40" s="5" t="s">
        <v>142</v>
      </c>
      <c r="H40" s="6" t="s">
        <v>2</v>
      </c>
      <c r="I40" s="7" t="s">
        <v>6</v>
      </c>
      <c r="J40" s="8" t="s">
        <v>7</v>
      </c>
      <c r="K40" s="8" t="s">
        <v>8</v>
      </c>
      <c r="L40" s="8" t="s">
        <v>9</v>
      </c>
      <c r="M40" s="8" t="s">
        <v>10</v>
      </c>
      <c r="N40" s="8" t="s">
        <v>11</v>
      </c>
      <c r="O40" s="8" t="s">
        <v>12</v>
      </c>
      <c r="P40" s="8" t="s">
        <v>13</v>
      </c>
      <c r="Q40" s="8" t="s">
        <v>14</v>
      </c>
      <c r="R40" s="8" t="s">
        <v>15</v>
      </c>
      <c r="S40" s="8" t="s">
        <v>16</v>
      </c>
      <c r="T40" s="9" t="s">
        <v>17</v>
      </c>
      <c r="U40" s="10" t="s">
        <v>18</v>
      </c>
      <c r="V40" s="7" t="s">
        <v>6</v>
      </c>
      <c r="W40" s="8" t="s">
        <v>7</v>
      </c>
      <c r="X40" s="8" t="s">
        <v>8</v>
      </c>
      <c r="Y40" s="8" t="s">
        <v>9</v>
      </c>
      <c r="Z40" s="8" t="s">
        <v>10</v>
      </c>
      <c r="AA40" s="8" t="s">
        <v>11</v>
      </c>
      <c r="AB40" s="8" t="s">
        <v>12</v>
      </c>
      <c r="AC40" s="8" t="s">
        <v>13</v>
      </c>
      <c r="AD40" s="8" t="s">
        <v>14</v>
      </c>
      <c r="AE40" s="8" t="s">
        <v>15</v>
      </c>
      <c r="AF40" s="8" t="s">
        <v>16</v>
      </c>
      <c r="AG40" s="9" t="s">
        <v>17</v>
      </c>
      <c r="AH40" s="10" t="s">
        <v>18</v>
      </c>
      <c r="AI40" s="7" t="s">
        <v>6</v>
      </c>
      <c r="AJ40" s="8" t="s">
        <v>7</v>
      </c>
      <c r="AK40" s="8" t="s">
        <v>8</v>
      </c>
      <c r="AL40" s="8" t="s">
        <v>9</v>
      </c>
      <c r="AM40" s="8" t="s">
        <v>10</v>
      </c>
      <c r="AN40" s="8" t="s">
        <v>11</v>
      </c>
      <c r="AO40" s="8" t="s">
        <v>12</v>
      </c>
      <c r="AP40" s="8" t="s">
        <v>13</v>
      </c>
      <c r="AQ40" s="8" t="s">
        <v>14</v>
      </c>
      <c r="AR40" s="8" t="s">
        <v>15</v>
      </c>
      <c r="AS40" s="8" t="s">
        <v>16</v>
      </c>
      <c r="AT40" s="9" t="s">
        <v>17</v>
      </c>
      <c r="AU40" s="10" t="s">
        <v>18</v>
      </c>
      <c r="AV40" s="7" t="s">
        <v>6</v>
      </c>
      <c r="AW40" s="8" t="s">
        <v>7</v>
      </c>
      <c r="AX40" s="8" t="s">
        <v>8</v>
      </c>
      <c r="AY40" s="8" t="s">
        <v>9</v>
      </c>
      <c r="AZ40" s="8" t="s">
        <v>10</v>
      </c>
      <c r="BA40" s="8" t="s">
        <v>11</v>
      </c>
      <c r="BB40" s="8" t="s">
        <v>12</v>
      </c>
      <c r="BC40" s="8" t="s">
        <v>13</v>
      </c>
      <c r="BD40" s="8" t="s">
        <v>14</v>
      </c>
      <c r="BE40" s="8" t="s">
        <v>15</v>
      </c>
      <c r="BF40" s="8" t="s">
        <v>16</v>
      </c>
      <c r="BG40" s="9" t="s">
        <v>17</v>
      </c>
      <c r="BH40" s="10" t="s">
        <v>18</v>
      </c>
    </row>
    <row r="41" spans="2:60" ht="17.149999999999999" customHeight="1" thickTop="1">
      <c r="B41" s="503"/>
      <c r="C41" s="482"/>
      <c r="D41" s="483"/>
      <c r="E41" s="271"/>
      <c r="F41" s="272"/>
      <c r="G41" s="230"/>
      <c r="H41" s="302" t="str">
        <f>IF($F41="","",
VLOOKUP($F41,Reference!$C$62:$D$103,2,0))</f>
        <v/>
      </c>
      <c r="I41" s="273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5"/>
      <c r="U41" s="358">
        <f t="shared" si="0"/>
        <v>0</v>
      </c>
      <c r="V41" s="363" t="str">
        <f>IF(I41="","",
IF($E41=Reference!$H$62,
ROUND(I41,3)*'기준연도 활동자료 입력'!$G41*(VLOOKUP($F41,Reference!$C$62:$F$103,COLUMN(Reference!$E$2)-COLUMN(Reference!$C$2)+1,0)/(10^3)),
IF($E41=Reference!$H$63,
ROUND(I41,3)*(1-'기준연도 활동자료 입력'!$G41)*(VLOOKUP($F41,Reference!$C$62:$F$103,COLUMN(Reference!$E$2)-COLUMN(Reference!$C$2)+1,0)/(10^3)),
ROUND(I41,3)*(VLOOKUP($F41,Reference!$C$62:$F$103,COLUMN(Reference!$E$2)-COLUMN(Reference!$C$2)+1,0)/(10^3)))))</f>
        <v/>
      </c>
      <c r="W41" s="363" t="str">
        <f>IF(J41="","",
IF($E41=Reference!$H$62,
ROUND(J41,3)*'기준연도 활동자료 입력'!$G41*(VLOOKUP($F41,Reference!$C$62:$F$103,COLUMN(Reference!$E$2)-COLUMN(Reference!$C$2)+1,0)/(10^3)),
IF($E41=Reference!$H$63,
ROUND(J41,3)*(1-'기준연도 활동자료 입력'!$G41)*(VLOOKUP($F41,Reference!$C$62:$F$103,COLUMN(Reference!$E$2)-COLUMN(Reference!$C$2)+1,0)/(10^3)),
ROUND(J41,3)*(VLOOKUP($F41,Reference!$C$62:$F$103,COLUMN(Reference!$E$2)-COLUMN(Reference!$C$2)+1,0)/(10^3)))))</f>
        <v/>
      </c>
      <c r="X41" s="363" t="str">
        <f>IF(K41="","",
IF($E41=Reference!$H$62,
ROUND(K41,3)*'기준연도 활동자료 입력'!$G41*(VLOOKUP($F41,Reference!$C$62:$F$103,COLUMN(Reference!$E$2)-COLUMN(Reference!$C$2)+1,0)/(10^3)),
IF($E41=Reference!$H$63,
ROUND(K41,3)*(1-'기준연도 활동자료 입력'!$G41)*(VLOOKUP($F41,Reference!$C$62:$F$103,COLUMN(Reference!$E$2)-COLUMN(Reference!$C$2)+1,0)/(10^3)),
ROUND(K41,3)*(VLOOKUP($F41,Reference!$C$62:$F$103,COLUMN(Reference!$E$2)-COLUMN(Reference!$C$2)+1,0)/(10^3)))))</f>
        <v/>
      </c>
      <c r="Y41" s="363" t="str">
        <f>IF(L41="","",
IF($E41=Reference!$H$62,
ROUND(L41,3)*'기준연도 활동자료 입력'!$G41*(VLOOKUP($F41,Reference!$C$62:$F$103,COLUMN(Reference!$E$2)-COLUMN(Reference!$C$2)+1,0)/(10^3)),
IF($E41=Reference!$H$63,
ROUND(L41,3)*(1-'기준연도 활동자료 입력'!$G41)*(VLOOKUP($F41,Reference!$C$62:$F$103,COLUMN(Reference!$E$2)-COLUMN(Reference!$C$2)+1,0)/(10^3)),
ROUND(L41,3)*(VLOOKUP($F41,Reference!$C$62:$F$103,COLUMN(Reference!$E$2)-COLUMN(Reference!$C$2)+1,0)/(10^3)))))</f>
        <v/>
      </c>
      <c r="Z41" s="363" t="str">
        <f>IF(M41="","",
IF($E41=Reference!$H$62,
ROUND(M41,3)*'기준연도 활동자료 입력'!$G41*(VLOOKUP($F41,Reference!$C$62:$F$103,COLUMN(Reference!$E$2)-COLUMN(Reference!$C$2)+1,0)/(10^3)),
IF($E41=Reference!$H$63,
ROUND(M41,3)*(1-'기준연도 활동자료 입력'!$G41)*(VLOOKUP($F41,Reference!$C$62:$F$103,COLUMN(Reference!$E$2)-COLUMN(Reference!$C$2)+1,0)/(10^3)),
ROUND(M41,3)*(VLOOKUP($F41,Reference!$C$62:$F$103,COLUMN(Reference!$E$2)-COLUMN(Reference!$C$2)+1,0)/(10^3)))))</f>
        <v/>
      </c>
      <c r="AA41" s="363" t="str">
        <f>IF(N41="","",
IF($E41=Reference!$H$62,
ROUND(N41,3)*'기준연도 활동자료 입력'!$G41*(VLOOKUP($F41,Reference!$C$62:$F$103,COLUMN(Reference!$E$2)-COLUMN(Reference!$C$2)+1,0)/(10^3)),
IF($E41=Reference!$H$63,
ROUND(N41,3)*(1-'기준연도 활동자료 입력'!$G41)*(VLOOKUP($F41,Reference!$C$62:$F$103,COLUMN(Reference!$E$2)-COLUMN(Reference!$C$2)+1,0)/(10^3)),
ROUND(N41,3)*(VLOOKUP($F41,Reference!$C$62:$F$103,COLUMN(Reference!$E$2)-COLUMN(Reference!$C$2)+1,0)/(10^3)))))</f>
        <v/>
      </c>
      <c r="AB41" s="363" t="str">
        <f>IF(O41="","",
IF($E41=Reference!$H$62,
ROUND(O41,3)*'기준연도 활동자료 입력'!$G41*(VLOOKUP($F41,Reference!$C$62:$F$103,COLUMN(Reference!$E$2)-COLUMN(Reference!$C$2)+1,0)/(10^3)),
IF($E41=Reference!$H$63,
ROUND(O41,3)*(1-'기준연도 활동자료 입력'!$G41)*(VLOOKUP($F41,Reference!$C$62:$F$103,COLUMN(Reference!$E$2)-COLUMN(Reference!$C$2)+1,0)/(10^3)),
ROUND(O41,3)*(VLOOKUP($F41,Reference!$C$62:$F$103,COLUMN(Reference!$E$2)-COLUMN(Reference!$C$2)+1,0)/(10^3)))))</f>
        <v/>
      </c>
      <c r="AC41" s="363" t="str">
        <f>IF(P41="","",
IF($E41=Reference!$H$62,
ROUND(P41,3)*'기준연도 활동자료 입력'!$G41*(VLOOKUP($F41,Reference!$C$62:$F$103,COLUMN(Reference!$E$2)-COLUMN(Reference!$C$2)+1,0)/(10^3)),
IF($E41=Reference!$H$63,
ROUND(P41,3)*(1-'기준연도 활동자료 입력'!$G41)*(VLOOKUP($F41,Reference!$C$62:$F$103,COLUMN(Reference!$E$2)-COLUMN(Reference!$C$2)+1,0)/(10^3)),
ROUND(P41,3)*(VLOOKUP($F41,Reference!$C$62:$F$103,COLUMN(Reference!$E$2)-COLUMN(Reference!$C$2)+1,0)/(10^3)))))</f>
        <v/>
      </c>
      <c r="AD41" s="363" t="str">
        <f>IF(Q41="","",
IF($E41=Reference!$H$62,
ROUND(Q41,3)*'기준연도 활동자료 입력'!$G41*(VLOOKUP($F41,Reference!$C$62:$F$103,COLUMN(Reference!$E$2)-COLUMN(Reference!$C$2)+1,0)/(10^3)),
IF($E41=Reference!$H$63,
ROUND(Q41,3)*(1-'기준연도 활동자료 입력'!$G41)*(VLOOKUP($F41,Reference!$C$62:$F$103,COLUMN(Reference!$E$2)-COLUMN(Reference!$C$2)+1,0)/(10^3)),
ROUND(Q41,3)*(VLOOKUP($F41,Reference!$C$62:$F$103,COLUMN(Reference!$E$2)-COLUMN(Reference!$C$2)+1,0)/(10^3)))))</f>
        <v/>
      </c>
      <c r="AE41" s="363" t="str">
        <f>IF(R41="","",
IF($E41=Reference!$H$62,
ROUND(R41,3)*'기준연도 활동자료 입력'!$G41*(VLOOKUP($F41,Reference!$C$62:$F$103,COLUMN(Reference!$E$2)-COLUMN(Reference!$C$2)+1,0)/(10^3)),
IF($E41=Reference!$H$63,
ROUND(R41,3)*(1-'기준연도 활동자료 입력'!$G41)*(VLOOKUP($F41,Reference!$C$62:$F$103,COLUMN(Reference!$E$2)-COLUMN(Reference!$C$2)+1,0)/(10^3)),
ROUND(R41,3)*(VLOOKUP($F41,Reference!$C$62:$F$103,COLUMN(Reference!$E$2)-COLUMN(Reference!$C$2)+1,0)/(10^3)))))</f>
        <v/>
      </c>
      <c r="AF41" s="363" t="str">
        <f>IF(S41="","",
IF($E41=Reference!$H$62,
ROUND(S41,3)*'기준연도 활동자료 입력'!$G41*(VLOOKUP($F41,Reference!$C$62:$F$103,COLUMN(Reference!$E$2)-COLUMN(Reference!$C$2)+1,0)/(10^3)),
IF($E41=Reference!$H$63,
ROUND(S41,3)*(1-'기준연도 활동자료 입력'!$G41)*(VLOOKUP($F41,Reference!$C$62:$F$103,COLUMN(Reference!$E$2)-COLUMN(Reference!$C$2)+1,0)/(10^3)),
ROUND(S41,3)*(VLOOKUP($F41,Reference!$C$62:$F$103,COLUMN(Reference!$E$2)-COLUMN(Reference!$C$2)+1,0)/(10^3)))))</f>
        <v/>
      </c>
      <c r="AG41" s="363" t="str">
        <f>IF(T41="","",
IF($E41=Reference!$H$62,
ROUND(T41,3)*'기준연도 활동자료 입력'!$G41*(VLOOKUP($F41,Reference!$C$62:$F$103,COLUMN(Reference!$E$2)-COLUMN(Reference!$C$2)+1,0)/(10^3)),
IF($E41=Reference!$H$63,
ROUND(T41,3)*(1-'기준연도 활동자료 입력'!$G41)*(VLOOKUP($F41,Reference!$C$62:$F$103,COLUMN(Reference!$E$2)-COLUMN(Reference!$C$2)+1,0)/(10^3)),
ROUND(T41,3)*(VLOOKUP($F41,Reference!$C$62:$F$103,COLUMN(Reference!$E$2)-COLUMN(Reference!$C$2)+1,0)/(10^3)))))</f>
        <v/>
      </c>
      <c r="AH41" s="370">
        <f t="shared" ref="AH41" si="22">SUM(V41:AG41)</f>
        <v>0</v>
      </c>
      <c r="AI41" s="383" t="str">
        <f>IF(I41="","",
IF($E41=Reference!$H$62,
ROUND(I41,3)*'기준연도 활동자료 입력'!$G41*(VLOOKUP($F41,Reference!$C$62:$F$103,COLUMN(Reference!$F$2)-COLUMN(Reference!$C$2)+1,0)/(10^3)),
IF($E41=Reference!$H$63,
ROUND(I41,3)*(1-'기준연도 활동자료 입력'!$G41)*(VLOOKUP($F41,Reference!$C$62:$F$103,COLUMN(Reference!$F$2)-COLUMN(Reference!$C$2)+1,0)/(10^3)),
ROUND(I41,3)*(VLOOKUP($F41,Reference!$C$62:$F$103,COLUMN(Reference!$F$2)-COLUMN(Reference!$C$2)+1,0)/(10^3)))))</f>
        <v/>
      </c>
      <c r="AJ41" s="383" t="str">
        <f>IF(J41="","",
IF($E41=Reference!$H$62,
ROUND(J41,3)*'기준연도 활동자료 입력'!$G41*(VLOOKUP($F41,Reference!$C$62:$F$103,COLUMN(Reference!$F$2)-COLUMN(Reference!$C$2)+1,0)/(10^3)),
IF($E41=Reference!$H$63,
ROUND(J41,3)*(1-'기준연도 활동자료 입력'!$G41)*(VLOOKUP($F41,Reference!$C$62:$F$103,COLUMN(Reference!$F$2)-COLUMN(Reference!$C$2)+1,0)/(10^3)),
ROUND(J41,3)*(VLOOKUP($F41,Reference!$C$62:$F$103,COLUMN(Reference!$F$2)-COLUMN(Reference!$C$2)+1,0)/(10^3)))))</f>
        <v/>
      </c>
      <c r="AK41" s="383" t="str">
        <f>IF(K41="","",
IF($E41=Reference!$H$62,
ROUND(K41,3)*'기준연도 활동자료 입력'!$G41*(VLOOKUP($F41,Reference!$C$62:$F$103,COLUMN(Reference!$F$2)-COLUMN(Reference!$C$2)+1,0)/(10^3)),
IF($E41=Reference!$H$63,
ROUND(K41,3)*(1-'기준연도 활동자료 입력'!$G41)*(VLOOKUP($F41,Reference!$C$62:$F$103,COLUMN(Reference!$F$2)-COLUMN(Reference!$C$2)+1,0)/(10^3)),
ROUND(K41,3)*(VLOOKUP($F41,Reference!$C$62:$F$103,COLUMN(Reference!$F$2)-COLUMN(Reference!$C$2)+1,0)/(10^3)))))</f>
        <v/>
      </c>
      <c r="AL41" s="383" t="str">
        <f>IF(L41="","",
IF($E41=Reference!$H$62,
ROUND(L41,3)*'기준연도 활동자료 입력'!$G41*(VLOOKUP($F41,Reference!$C$62:$F$103,COLUMN(Reference!$F$2)-COLUMN(Reference!$C$2)+1,0)/(10^3)),
IF($E41=Reference!$H$63,
ROUND(L41,3)*(1-'기준연도 활동자료 입력'!$G41)*(VLOOKUP($F41,Reference!$C$62:$F$103,COLUMN(Reference!$F$2)-COLUMN(Reference!$C$2)+1,0)/(10^3)),
ROUND(L41,3)*(VLOOKUP($F41,Reference!$C$62:$F$103,COLUMN(Reference!$F$2)-COLUMN(Reference!$C$2)+1,0)/(10^3)))))</f>
        <v/>
      </c>
      <c r="AM41" s="383" t="str">
        <f>IF(M41="","",
IF($E41=Reference!$H$62,
ROUND(M41,3)*'기준연도 활동자료 입력'!$G41*(VLOOKUP($F41,Reference!$C$62:$F$103,COLUMN(Reference!$F$2)-COLUMN(Reference!$C$2)+1,0)/(10^3)),
IF($E41=Reference!$H$63,
ROUND(M41,3)*(1-'기준연도 활동자료 입력'!$G41)*(VLOOKUP($F41,Reference!$C$62:$F$103,COLUMN(Reference!$F$2)-COLUMN(Reference!$C$2)+1,0)/(10^3)),
ROUND(M41,3)*(VLOOKUP($F41,Reference!$C$62:$F$103,COLUMN(Reference!$F$2)-COLUMN(Reference!$C$2)+1,0)/(10^3)))))</f>
        <v/>
      </c>
      <c r="AN41" s="383" t="str">
        <f>IF(N41="","",
IF($E41=Reference!$H$62,
ROUND(N41,3)*'기준연도 활동자료 입력'!$G41*(VLOOKUP($F41,Reference!$C$62:$F$103,COLUMN(Reference!$F$2)-COLUMN(Reference!$C$2)+1,0)/(10^3)),
IF($E41=Reference!$H$63,
ROUND(N41,3)*(1-'기준연도 활동자료 입력'!$G41)*(VLOOKUP($F41,Reference!$C$62:$F$103,COLUMN(Reference!$F$2)-COLUMN(Reference!$C$2)+1,0)/(10^3)),
ROUND(N41,3)*(VLOOKUP($F41,Reference!$C$62:$F$103,COLUMN(Reference!$F$2)-COLUMN(Reference!$C$2)+1,0)/(10^3)))))</f>
        <v/>
      </c>
      <c r="AO41" s="383" t="str">
        <f>IF(O41="","",
IF($E41=Reference!$H$62,
ROUND(O41,3)*'기준연도 활동자료 입력'!$G41*(VLOOKUP($F41,Reference!$C$62:$F$103,COLUMN(Reference!$F$2)-COLUMN(Reference!$C$2)+1,0)/(10^3)),
IF($E41=Reference!$H$63,
ROUND(O41,3)*(1-'기준연도 활동자료 입력'!$G41)*(VLOOKUP($F41,Reference!$C$62:$F$103,COLUMN(Reference!$F$2)-COLUMN(Reference!$C$2)+1,0)/(10^3)),
ROUND(O41,3)*(VLOOKUP($F41,Reference!$C$62:$F$103,COLUMN(Reference!$F$2)-COLUMN(Reference!$C$2)+1,0)/(10^3)))))</f>
        <v/>
      </c>
      <c r="AP41" s="383" t="str">
        <f>IF(P41="","",
IF($E41=Reference!$H$62,
ROUND(P41,3)*'기준연도 활동자료 입력'!$G41*(VLOOKUP($F41,Reference!$C$62:$F$103,COLUMN(Reference!$F$2)-COLUMN(Reference!$C$2)+1,0)/(10^3)),
IF($E41=Reference!$H$63,
ROUND(P41,3)*(1-'기준연도 활동자료 입력'!$G41)*(VLOOKUP($F41,Reference!$C$62:$F$103,COLUMN(Reference!$F$2)-COLUMN(Reference!$C$2)+1,0)/(10^3)),
ROUND(P41,3)*(VLOOKUP($F41,Reference!$C$62:$F$103,COLUMN(Reference!$F$2)-COLUMN(Reference!$C$2)+1,0)/(10^3)))))</f>
        <v/>
      </c>
      <c r="AQ41" s="383" t="str">
        <f>IF(Q41="","",
IF($E41=Reference!$H$62,
ROUND(Q41,3)*'기준연도 활동자료 입력'!$G41*(VLOOKUP($F41,Reference!$C$62:$F$103,COLUMN(Reference!$F$2)-COLUMN(Reference!$C$2)+1,0)/(10^3)),
IF($E41=Reference!$H$63,
ROUND(Q41,3)*(1-'기준연도 활동자료 입력'!$G41)*(VLOOKUP($F41,Reference!$C$62:$F$103,COLUMN(Reference!$F$2)-COLUMN(Reference!$C$2)+1,0)/(10^3)),
ROUND(Q41,3)*(VLOOKUP($F41,Reference!$C$62:$F$103,COLUMN(Reference!$F$2)-COLUMN(Reference!$C$2)+1,0)/(10^3)))))</f>
        <v/>
      </c>
      <c r="AR41" s="383" t="str">
        <f>IF(R41="","",
IF($E41=Reference!$H$62,
ROUND(R41,3)*'기준연도 활동자료 입력'!$G41*(VLOOKUP($F41,Reference!$C$62:$F$103,COLUMN(Reference!$F$2)-COLUMN(Reference!$C$2)+1,0)/(10^3)),
IF($E41=Reference!$H$63,
ROUND(R41,3)*(1-'기준연도 활동자료 입력'!$G41)*(VLOOKUP($F41,Reference!$C$62:$F$103,COLUMN(Reference!$F$2)-COLUMN(Reference!$C$2)+1,0)/(10^3)),
ROUND(R41,3)*(VLOOKUP($F41,Reference!$C$62:$F$103,COLUMN(Reference!$F$2)-COLUMN(Reference!$C$2)+1,0)/(10^3)))))</f>
        <v/>
      </c>
      <c r="AS41" s="383" t="str">
        <f>IF(S41="","",
IF($E41=Reference!$H$62,
ROUND(S41,3)*'기준연도 활동자료 입력'!$G41*(VLOOKUP($F41,Reference!$C$62:$F$103,COLUMN(Reference!$F$2)-COLUMN(Reference!$C$2)+1,0)/(10^3)),
IF($E41=Reference!$H$63,
ROUND(S41,3)*(1-'기준연도 활동자료 입력'!$G41)*(VLOOKUP($F41,Reference!$C$62:$F$103,COLUMN(Reference!$F$2)-COLUMN(Reference!$C$2)+1,0)/(10^3)),
ROUND(S41,3)*(VLOOKUP($F41,Reference!$C$62:$F$103,COLUMN(Reference!$F$2)-COLUMN(Reference!$C$2)+1,0)/(10^3)))))</f>
        <v/>
      </c>
      <c r="AT41" s="383" t="str">
        <f>IF(T41="","",
IF($E41=Reference!$H$62,
ROUND(T41,3)*'기준연도 활동자료 입력'!$G41*(VLOOKUP($F41,Reference!$C$62:$F$103,COLUMN(Reference!$F$2)-COLUMN(Reference!$C$2)+1,0)/(10^3)),
IF($E41=Reference!$H$63,
ROUND(T41,3)*(1-'기준연도 활동자료 입력'!$G41)*(VLOOKUP($F41,Reference!$C$62:$F$103,COLUMN(Reference!$F$2)-COLUMN(Reference!$C$2)+1,0)/(10^3)),
ROUND(T41,3)*(VLOOKUP($F41,Reference!$C$62:$F$103,COLUMN(Reference!$F$2)-COLUMN(Reference!$C$2)+1,0)/(10^3)))))</f>
        <v/>
      </c>
      <c r="AU41" s="370">
        <f t="shared" si="5"/>
        <v>0</v>
      </c>
      <c r="AV41" s="410"/>
      <c r="AW41" s="411"/>
      <c r="AX41" s="411"/>
      <c r="AY41" s="411"/>
      <c r="AZ41" s="411"/>
      <c r="BA41" s="411"/>
      <c r="BB41" s="411"/>
      <c r="BC41" s="411"/>
      <c r="BD41" s="411"/>
      <c r="BE41" s="411"/>
      <c r="BF41" s="411"/>
      <c r="BG41" s="412"/>
      <c r="BH41" s="413">
        <f t="shared" si="6"/>
        <v>0</v>
      </c>
    </row>
    <row r="42" spans="2:60" ht="17.149999999999999" customHeight="1">
      <c r="B42" s="503"/>
      <c r="C42" s="482"/>
      <c r="D42" s="483"/>
      <c r="E42" s="223"/>
      <c r="F42" s="276"/>
      <c r="G42" s="230"/>
      <c r="H42" s="302" t="str">
        <f>IF($F42="","",
VLOOKUP($F42,Reference!$C$62:$D$103,2,0))</f>
        <v/>
      </c>
      <c r="I42" s="277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9"/>
      <c r="U42" s="358">
        <f t="shared" si="0"/>
        <v>0</v>
      </c>
      <c r="V42" s="363" t="str">
        <f>IF(I42="","",
IF($E42=Reference!$H$62,
ROUND(I42,3)*'기준연도 활동자료 입력'!$G42*(VLOOKUP($F42,Reference!$C$62:$F$103,COLUMN(Reference!$E$2)-COLUMN(Reference!$C$2)+1,0)/(10^3)),
IF($E42=Reference!$H$63,
ROUND(I42,3)*(1-'기준연도 활동자료 입력'!$G42)*(VLOOKUP($F42,Reference!$C$62:$F$103,COLUMN(Reference!$E$2)-COLUMN(Reference!$C$2)+1,0)/(10^3)),
ROUND(I42,3)*(VLOOKUP($F42,Reference!$C$62:$F$103,COLUMN(Reference!$E$2)-COLUMN(Reference!$C$2)+1,0)/(10^3)))))</f>
        <v/>
      </c>
      <c r="W42" s="363" t="str">
        <f>IF(J42="","",
IF($E42=Reference!$H$62,
ROUND(J42,3)*'기준연도 활동자료 입력'!$G42*(VLOOKUP($F42,Reference!$C$62:$F$103,COLUMN(Reference!$E$2)-COLUMN(Reference!$C$2)+1,0)/(10^3)),
IF($E42=Reference!$H$63,
ROUND(J42,3)*(1-'기준연도 활동자료 입력'!$G42)*(VLOOKUP($F42,Reference!$C$62:$F$103,COLUMN(Reference!$E$2)-COLUMN(Reference!$C$2)+1,0)/(10^3)),
ROUND(J42,3)*(VLOOKUP($F42,Reference!$C$62:$F$103,COLUMN(Reference!$E$2)-COLUMN(Reference!$C$2)+1,0)/(10^3)))))</f>
        <v/>
      </c>
      <c r="X42" s="363" t="str">
        <f>IF(K42="","",
IF($E42=Reference!$H$62,
ROUND(K42,3)*'기준연도 활동자료 입력'!$G42*(VLOOKUP($F42,Reference!$C$62:$F$103,COLUMN(Reference!$E$2)-COLUMN(Reference!$C$2)+1,0)/(10^3)),
IF($E42=Reference!$H$63,
ROUND(K42,3)*(1-'기준연도 활동자료 입력'!$G42)*(VLOOKUP($F42,Reference!$C$62:$F$103,COLUMN(Reference!$E$2)-COLUMN(Reference!$C$2)+1,0)/(10^3)),
ROUND(K42,3)*(VLOOKUP($F42,Reference!$C$62:$F$103,COLUMN(Reference!$E$2)-COLUMN(Reference!$C$2)+1,0)/(10^3)))))</f>
        <v/>
      </c>
      <c r="Y42" s="363" t="str">
        <f>IF(L42="","",
IF($E42=Reference!$H$62,
ROUND(L42,3)*'기준연도 활동자료 입력'!$G42*(VLOOKUP($F42,Reference!$C$62:$F$103,COLUMN(Reference!$E$2)-COLUMN(Reference!$C$2)+1,0)/(10^3)),
IF($E42=Reference!$H$63,
ROUND(L42,3)*(1-'기준연도 활동자료 입력'!$G42)*(VLOOKUP($F42,Reference!$C$62:$F$103,COLUMN(Reference!$E$2)-COLUMN(Reference!$C$2)+1,0)/(10^3)),
ROUND(L42,3)*(VLOOKUP($F42,Reference!$C$62:$F$103,COLUMN(Reference!$E$2)-COLUMN(Reference!$C$2)+1,0)/(10^3)))))</f>
        <v/>
      </c>
      <c r="Z42" s="363" t="str">
        <f>IF(M42="","",
IF($E42=Reference!$H$62,
ROUND(M42,3)*'기준연도 활동자료 입력'!$G42*(VLOOKUP($F42,Reference!$C$62:$F$103,COLUMN(Reference!$E$2)-COLUMN(Reference!$C$2)+1,0)/(10^3)),
IF($E42=Reference!$H$63,
ROUND(M42,3)*(1-'기준연도 활동자료 입력'!$G42)*(VLOOKUP($F42,Reference!$C$62:$F$103,COLUMN(Reference!$E$2)-COLUMN(Reference!$C$2)+1,0)/(10^3)),
ROUND(M42,3)*(VLOOKUP($F42,Reference!$C$62:$F$103,COLUMN(Reference!$E$2)-COLUMN(Reference!$C$2)+1,0)/(10^3)))))</f>
        <v/>
      </c>
      <c r="AA42" s="363" t="str">
        <f>IF(N42="","",
IF($E42=Reference!$H$62,
ROUND(N42,3)*'기준연도 활동자료 입력'!$G42*(VLOOKUP($F42,Reference!$C$62:$F$103,COLUMN(Reference!$E$2)-COLUMN(Reference!$C$2)+1,0)/(10^3)),
IF($E42=Reference!$H$63,
ROUND(N42,3)*(1-'기준연도 활동자료 입력'!$G42)*(VLOOKUP($F42,Reference!$C$62:$F$103,COLUMN(Reference!$E$2)-COLUMN(Reference!$C$2)+1,0)/(10^3)),
ROUND(N42,3)*(VLOOKUP($F42,Reference!$C$62:$F$103,COLUMN(Reference!$E$2)-COLUMN(Reference!$C$2)+1,0)/(10^3)))))</f>
        <v/>
      </c>
      <c r="AB42" s="363" t="str">
        <f>IF(O42="","",
IF($E42=Reference!$H$62,
ROUND(O42,3)*'기준연도 활동자료 입력'!$G42*(VLOOKUP($F42,Reference!$C$62:$F$103,COLUMN(Reference!$E$2)-COLUMN(Reference!$C$2)+1,0)/(10^3)),
IF($E42=Reference!$H$63,
ROUND(O42,3)*(1-'기준연도 활동자료 입력'!$G42)*(VLOOKUP($F42,Reference!$C$62:$F$103,COLUMN(Reference!$E$2)-COLUMN(Reference!$C$2)+1,0)/(10^3)),
ROUND(O42,3)*(VLOOKUP($F42,Reference!$C$62:$F$103,COLUMN(Reference!$E$2)-COLUMN(Reference!$C$2)+1,0)/(10^3)))))</f>
        <v/>
      </c>
      <c r="AC42" s="363" t="str">
        <f>IF(P42="","",
IF($E42=Reference!$H$62,
ROUND(P42,3)*'기준연도 활동자료 입력'!$G42*(VLOOKUP($F42,Reference!$C$62:$F$103,COLUMN(Reference!$E$2)-COLUMN(Reference!$C$2)+1,0)/(10^3)),
IF($E42=Reference!$H$63,
ROUND(P42,3)*(1-'기준연도 활동자료 입력'!$G42)*(VLOOKUP($F42,Reference!$C$62:$F$103,COLUMN(Reference!$E$2)-COLUMN(Reference!$C$2)+1,0)/(10^3)),
ROUND(P42,3)*(VLOOKUP($F42,Reference!$C$62:$F$103,COLUMN(Reference!$E$2)-COLUMN(Reference!$C$2)+1,0)/(10^3)))))</f>
        <v/>
      </c>
      <c r="AD42" s="363" t="str">
        <f>IF(Q42="","",
IF($E42=Reference!$H$62,
ROUND(Q42,3)*'기준연도 활동자료 입력'!$G42*(VLOOKUP($F42,Reference!$C$62:$F$103,COLUMN(Reference!$E$2)-COLUMN(Reference!$C$2)+1,0)/(10^3)),
IF($E42=Reference!$H$63,
ROUND(Q42,3)*(1-'기준연도 활동자료 입력'!$G42)*(VLOOKUP($F42,Reference!$C$62:$F$103,COLUMN(Reference!$E$2)-COLUMN(Reference!$C$2)+1,0)/(10^3)),
ROUND(Q42,3)*(VLOOKUP($F42,Reference!$C$62:$F$103,COLUMN(Reference!$E$2)-COLUMN(Reference!$C$2)+1,0)/(10^3)))))</f>
        <v/>
      </c>
      <c r="AE42" s="363" t="str">
        <f>IF(R42="","",
IF($E42=Reference!$H$62,
ROUND(R42,3)*'기준연도 활동자료 입력'!$G42*(VLOOKUP($F42,Reference!$C$62:$F$103,COLUMN(Reference!$E$2)-COLUMN(Reference!$C$2)+1,0)/(10^3)),
IF($E42=Reference!$H$63,
ROUND(R42,3)*(1-'기준연도 활동자료 입력'!$G42)*(VLOOKUP($F42,Reference!$C$62:$F$103,COLUMN(Reference!$E$2)-COLUMN(Reference!$C$2)+1,0)/(10^3)),
ROUND(R42,3)*(VLOOKUP($F42,Reference!$C$62:$F$103,COLUMN(Reference!$E$2)-COLUMN(Reference!$C$2)+1,0)/(10^3)))))</f>
        <v/>
      </c>
      <c r="AF42" s="363" t="str">
        <f>IF(S42="","",
IF($E42=Reference!$H$62,
ROUND(S42,3)*'기준연도 활동자료 입력'!$G42*(VLOOKUP($F42,Reference!$C$62:$F$103,COLUMN(Reference!$E$2)-COLUMN(Reference!$C$2)+1,0)/(10^3)),
IF($E42=Reference!$H$63,
ROUND(S42,3)*(1-'기준연도 활동자료 입력'!$G42)*(VLOOKUP($F42,Reference!$C$62:$F$103,COLUMN(Reference!$E$2)-COLUMN(Reference!$C$2)+1,0)/(10^3)),
ROUND(S42,3)*(VLOOKUP($F42,Reference!$C$62:$F$103,COLUMN(Reference!$E$2)-COLUMN(Reference!$C$2)+1,0)/(10^3)))))</f>
        <v/>
      </c>
      <c r="AG42" s="385" t="str">
        <f>IF(T42="","",
IF($E42=Reference!$H$62,
ROUND(T42,3)*'기준연도 활동자료 입력'!$G42*(VLOOKUP($F42,Reference!$C$62:$F$103,COLUMN(Reference!$E$2)-COLUMN(Reference!$C$2)+1,0)/(10^3)),
IF($E42=Reference!$H$63,
ROUND(T42,3)*(1-'기준연도 활동자료 입력'!$G42)*(VLOOKUP($F42,Reference!$C$62:$F$103,COLUMN(Reference!$E$2)-COLUMN(Reference!$C$2)+1,0)/(10^3)),
ROUND(T42,3)*(VLOOKUP($F42,Reference!$C$62:$F$103,COLUMN(Reference!$E$2)-COLUMN(Reference!$C$2)+1,0)/(10^3)))))</f>
        <v/>
      </c>
      <c r="AH42" s="366">
        <f t="shared" ref="AH42:AH50" si="23">SUM(V42:AG42)</f>
        <v>0</v>
      </c>
      <c r="AI42" s="365" t="str">
        <f>IF(I42="","",
IF($E42=Reference!$H$62,
ROUND(I42,3)*'기준연도 활동자료 입력'!$G42*(VLOOKUP($F42,Reference!$C$62:$F$103,COLUMN(Reference!$F$2)-COLUMN(Reference!$C$2)+1,0)/(10^3)),
IF($E42=Reference!$H$63,
ROUND(I42,3)*(1-'기준연도 활동자료 입력'!$G42)*(VLOOKUP($F42,Reference!$C$62:$F$103,COLUMN(Reference!$F$2)-COLUMN(Reference!$C$2)+1,0)/(10^3)),
ROUND(I42,3)*(VLOOKUP($F42,Reference!$C$62:$F$103,COLUMN(Reference!$F$2)-COLUMN(Reference!$C$2)+1,0)/(10^3)))))</f>
        <v/>
      </c>
      <c r="AJ42" s="365" t="str">
        <f>IF(J42="","",
IF($E42=Reference!$H$62,
ROUND(J42,3)*'기준연도 활동자료 입력'!$G42*(VLOOKUP($F42,Reference!$C$62:$F$103,COLUMN(Reference!$F$2)-COLUMN(Reference!$C$2)+1,0)/(10^3)),
IF($E42=Reference!$H$63,
ROUND(J42,3)*(1-'기준연도 활동자료 입력'!$G42)*(VLOOKUP($F42,Reference!$C$62:$F$103,COLUMN(Reference!$F$2)-COLUMN(Reference!$C$2)+1,0)/(10^3)),
ROUND(J42,3)*(VLOOKUP($F42,Reference!$C$62:$F$103,COLUMN(Reference!$F$2)-COLUMN(Reference!$C$2)+1,0)/(10^3)))))</f>
        <v/>
      </c>
      <c r="AK42" s="365" t="str">
        <f>IF(K42="","",
IF($E42=Reference!$H$62,
ROUND(K42,3)*'기준연도 활동자료 입력'!$G42*(VLOOKUP($F42,Reference!$C$62:$F$103,COLUMN(Reference!$F$2)-COLUMN(Reference!$C$2)+1,0)/(10^3)),
IF($E42=Reference!$H$63,
ROUND(K42,3)*(1-'기준연도 활동자료 입력'!$G42)*(VLOOKUP($F42,Reference!$C$62:$F$103,COLUMN(Reference!$F$2)-COLUMN(Reference!$C$2)+1,0)/(10^3)),
ROUND(K42,3)*(VLOOKUP($F42,Reference!$C$62:$F$103,COLUMN(Reference!$F$2)-COLUMN(Reference!$C$2)+1,0)/(10^3)))))</f>
        <v/>
      </c>
      <c r="AL42" s="365" t="str">
        <f>IF(L42="","",
IF($E42=Reference!$H$62,
ROUND(L42,3)*'기준연도 활동자료 입력'!$G42*(VLOOKUP($F42,Reference!$C$62:$F$103,COLUMN(Reference!$F$2)-COLUMN(Reference!$C$2)+1,0)/(10^3)),
IF($E42=Reference!$H$63,
ROUND(L42,3)*(1-'기준연도 활동자료 입력'!$G42)*(VLOOKUP($F42,Reference!$C$62:$F$103,COLUMN(Reference!$F$2)-COLUMN(Reference!$C$2)+1,0)/(10^3)),
ROUND(L42,3)*(VLOOKUP($F42,Reference!$C$62:$F$103,COLUMN(Reference!$F$2)-COLUMN(Reference!$C$2)+1,0)/(10^3)))))</f>
        <v/>
      </c>
      <c r="AM42" s="365" t="str">
        <f>IF(M42="","",
IF($E42=Reference!$H$62,
ROUND(M42,3)*'기준연도 활동자료 입력'!$G42*(VLOOKUP($F42,Reference!$C$62:$F$103,COLUMN(Reference!$F$2)-COLUMN(Reference!$C$2)+1,0)/(10^3)),
IF($E42=Reference!$H$63,
ROUND(M42,3)*(1-'기준연도 활동자료 입력'!$G42)*(VLOOKUP($F42,Reference!$C$62:$F$103,COLUMN(Reference!$F$2)-COLUMN(Reference!$C$2)+1,0)/(10^3)),
ROUND(M42,3)*(VLOOKUP($F42,Reference!$C$62:$F$103,COLUMN(Reference!$F$2)-COLUMN(Reference!$C$2)+1,0)/(10^3)))))</f>
        <v/>
      </c>
      <c r="AN42" s="365" t="str">
        <f>IF(N42="","",
IF($E42=Reference!$H$62,
ROUND(N42,3)*'기준연도 활동자료 입력'!$G42*(VLOOKUP($F42,Reference!$C$62:$F$103,COLUMN(Reference!$F$2)-COLUMN(Reference!$C$2)+1,0)/(10^3)),
IF($E42=Reference!$H$63,
ROUND(N42,3)*(1-'기준연도 활동자료 입력'!$G42)*(VLOOKUP($F42,Reference!$C$62:$F$103,COLUMN(Reference!$F$2)-COLUMN(Reference!$C$2)+1,0)/(10^3)),
ROUND(N42,3)*(VLOOKUP($F42,Reference!$C$62:$F$103,COLUMN(Reference!$F$2)-COLUMN(Reference!$C$2)+1,0)/(10^3)))))</f>
        <v/>
      </c>
      <c r="AO42" s="365" t="str">
        <f>IF(O42="","",
IF($E42=Reference!$H$62,
ROUND(O42,3)*'기준연도 활동자료 입력'!$G42*(VLOOKUP($F42,Reference!$C$62:$F$103,COLUMN(Reference!$F$2)-COLUMN(Reference!$C$2)+1,0)/(10^3)),
IF($E42=Reference!$H$63,
ROUND(O42,3)*(1-'기준연도 활동자료 입력'!$G42)*(VLOOKUP($F42,Reference!$C$62:$F$103,COLUMN(Reference!$F$2)-COLUMN(Reference!$C$2)+1,0)/(10^3)),
ROUND(O42,3)*(VLOOKUP($F42,Reference!$C$62:$F$103,COLUMN(Reference!$F$2)-COLUMN(Reference!$C$2)+1,0)/(10^3)))))</f>
        <v/>
      </c>
      <c r="AP42" s="365" t="str">
        <f>IF(P42="","",
IF($E42=Reference!$H$62,
ROUND(P42,3)*'기준연도 활동자료 입력'!$G42*(VLOOKUP($F42,Reference!$C$62:$F$103,COLUMN(Reference!$F$2)-COLUMN(Reference!$C$2)+1,0)/(10^3)),
IF($E42=Reference!$H$63,
ROUND(P42,3)*(1-'기준연도 활동자료 입력'!$G42)*(VLOOKUP($F42,Reference!$C$62:$F$103,COLUMN(Reference!$F$2)-COLUMN(Reference!$C$2)+1,0)/(10^3)),
ROUND(P42,3)*(VLOOKUP($F42,Reference!$C$62:$F$103,COLUMN(Reference!$F$2)-COLUMN(Reference!$C$2)+1,0)/(10^3)))))</f>
        <v/>
      </c>
      <c r="AQ42" s="365" t="str">
        <f>IF(Q42="","",
IF($E42=Reference!$H$62,
ROUND(Q42,3)*'기준연도 활동자료 입력'!$G42*(VLOOKUP($F42,Reference!$C$62:$F$103,COLUMN(Reference!$F$2)-COLUMN(Reference!$C$2)+1,0)/(10^3)),
IF($E42=Reference!$H$63,
ROUND(Q42,3)*(1-'기준연도 활동자료 입력'!$G42)*(VLOOKUP($F42,Reference!$C$62:$F$103,COLUMN(Reference!$F$2)-COLUMN(Reference!$C$2)+1,0)/(10^3)),
ROUND(Q42,3)*(VLOOKUP($F42,Reference!$C$62:$F$103,COLUMN(Reference!$F$2)-COLUMN(Reference!$C$2)+1,0)/(10^3)))))</f>
        <v/>
      </c>
      <c r="AR42" s="365" t="str">
        <f>IF(R42="","",
IF($E42=Reference!$H$62,
ROUND(R42,3)*'기준연도 활동자료 입력'!$G42*(VLOOKUP($F42,Reference!$C$62:$F$103,COLUMN(Reference!$F$2)-COLUMN(Reference!$C$2)+1,0)/(10^3)),
IF($E42=Reference!$H$63,
ROUND(R42,3)*(1-'기준연도 활동자료 입력'!$G42)*(VLOOKUP($F42,Reference!$C$62:$F$103,COLUMN(Reference!$F$2)-COLUMN(Reference!$C$2)+1,0)/(10^3)),
ROUND(R42,3)*(VLOOKUP($F42,Reference!$C$62:$F$103,COLUMN(Reference!$F$2)-COLUMN(Reference!$C$2)+1,0)/(10^3)))))</f>
        <v/>
      </c>
      <c r="AS42" s="365" t="str">
        <f>IF(S42="","",
IF($E42=Reference!$H$62,
ROUND(S42,3)*'기준연도 활동자료 입력'!$G42*(VLOOKUP($F42,Reference!$C$62:$F$103,COLUMN(Reference!$F$2)-COLUMN(Reference!$C$2)+1,0)/(10^3)),
IF($E42=Reference!$H$63,
ROUND(S42,3)*(1-'기준연도 활동자료 입력'!$G42)*(VLOOKUP($F42,Reference!$C$62:$F$103,COLUMN(Reference!$F$2)-COLUMN(Reference!$C$2)+1,0)/(10^3)),
ROUND(S42,3)*(VLOOKUP($F42,Reference!$C$62:$F$103,COLUMN(Reference!$F$2)-COLUMN(Reference!$C$2)+1,0)/(10^3)))))</f>
        <v/>
      </c>
      <c r="AT42" s="386" t="str">
        <f>IF(T42="","",
IF($E42=Reference!$H$62,
ROUND(T42,3)*'기준연도 활동자료 입력'!$G42*(VLOOKUP($F42,Reference!$C$62:$F$103,COLUMN(Reference!$F$2)-COLUMN(Reference!$C$2)+1,0)/(10^3)),
IF($E42=Reference!$H$63,
ROUND(T42,3)*(1-'기준연도 활동자료 입력'!$G42)*(VLOOKUP($F42,Reference!$C$62:$F$103,COLUMN(Reference!$F$2)-COLUMN(Reference!$C$2)+1,0)/(10^3)),
ROUND(T42,3)*(VLOOKUP($F42,Reference!$C$62:$F$103,COLUMN(Reference!$F$2)-COLUMN(Reference!$C$2)+1,0)/(10^3)))))</f>
        <v/>
      </c>
      <c r="AU42" s="366">
        <f t="shared" ref="AU42:AU50" si="24">SUM(AI42:AT42)</f>
        <v>0</v>
      </c>
      <c r="AV42" s="414"/>
      <c r="AW42" s="415"/>
      <c r="AX42" s="415"/>
      <c r="AY42" s="415"/>
      <c r="AZ42" s="415"/>
      <c r="BA42" s="415"/>
      <c r="BB42" s="415"/>
      <c r="BC42" s="415"/>
      <c r="BD42" s="415"/>
      <c r="BE42" s="415"/>
      <c r="BF42" s="415"/>
      <c r="BG42" s="416"/>
      <c r="BH42" s="417">
        <f t="shared" si="6"/>
        <v>0</v>
      </c>
    </row>
    <row r="43" spans="2:60" ht="17.149999999999999" customHeight="1">
      <c r="B43" s="503"/>
      <c r="C43" s="482"/>
      <c r="D43" s="483"/>
      <c r="E43" s="223"/>
      <c r="F43" s="276"/>
      <c r="G43" s="230"/>
      <c r="H43" s="302" t="str">
        <f>IF($F43="","",
VLOOKUP($F43,Reference!$C$62:$D$103,2,0))</f>
        <v/>
      </c>
      <c r="I43" s="277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9"/>
      <c r="U43" s="358">
        <f t="shared" si="0"/>
        <v>0</v>
      </c>
      <c r="V43" s="363" t="str">
        <f>IF(I43="","",
IF($E43=Reference!$H$62,
ROUND(I43,3)*'기준연도 활동자료 입력'!$G43*(VLOOKUP($F43,Reference!$C$62:$F$103,COLUMN(Reference!$E$2)-COLUMN(Reference!$C$2)+1,0)/(10^3)),
IF($E43=Reference!$H$63,
ROUND(I43,3)*(1-'기준연도 활동자료 입력'!$G43)*(VLOOKUP($F43,Reference!$C$62:$F$103,COLUMN(Reference!$E$2)-COLUMN(Reference!$C$2)+1,0)/(10^3)),
ROUND(I43,3)*(VLOOKUP($F43,Reference!$C$62:$F$103,COLUMN(Reference!$E$2)-COLUMN(Reference!$C$2)+1,0)/(10^3)))))</f>
        <v/>
      </c>
      <c r="W43" s="363" t="str">
        <f>IF(J43="","",
IF($E43=Reference!$H$62,
ROUND(J43,3)*'기준연도 활동자료 입력'!$G43*(VLOOKUP($F43,Reference!$C$62:$F$103,COLUMN(Reference!$E$2)-COLUMN(Reference!$C$2)+1,0)/(10^3)),
IF($E43=Reference!$H$63,
ROUND(J43,3)*(1-'기준연도 활동자료 입력'!$G43)*(VLOOKUP($F43,Reference!$C$62:$F$103,COLUMN(Reference!$E$2)-COLUMN(Reference!$C$2)+1,0)/(10^3)),
ROUND(J43,3)*(VLOOKUP($F43,Reference!$C$62:$F$103,COLUMN(Reference!$E$2)-COLUMN(Reference!$C$2)+1,0)/(10^3)))))</f>
        <v/>
      </c>
      <c r="X43" s="363" t="str">
        <f>IF(K43="","",
IF($E43=Reference!$H$62,
ROUND(K43,3)*'기준연도 활동자료 입력'!$G43*(VLOOKUP($F43,Reference!$C$62:$F$103,COLUMN(Reference!$E$2)-COLUMN(Reference!$C$2)+1,0)/(10^3)),
IF($E43=Reference!$H$63,
ROUND(K43,3)*(1-'기준연도 활동자료 입력'!$G43)*(VLOOKUP($F43,Reference!$C$62:$F$103,COLUMN(Reference!$E$2)-COLUMN(Reference!$C$2)+1,0)/(10^3)),
ROUND(K43,3)*(VLOOKUP($F43,Reference!$C$62:$F$103,COLUMN(Reference!$E$2)-COLUMN(Reference!$C$2)+1,0)/(10^3)))))</f>
        <v/>
      </c>
      <c r="Y43" s="363" t="str">
        <f>IF(L43="","",
IF($E43=Reference!$H$62,
ROUND(L43,3)*'기준연도 활동자료 입력'!$G43*(VLOOKUP($F43,Reference!$C$62:$F$103,COLUMN(Reference!$E$2)-COLUMN(Reference!$C$2)+1,0)/(10^3)),
IF($E43=Reference!$H$63,
ROUND(L43,3)*(1-'기준연도 활동자료 입력'!$G43)*(VLOOKUP($F43,Reference!$C$62:$F$103,COLUMN(Reference!$E$2)-COLUMN(Reference!$C$2)+1,0)/(10^3)),
ROUND(L43,3)*(VLOOKUP($F43,Reference!$C$62:$F$103,COLUMN(Reference!$E$2)-COLUMN(Reference!$C$2)+1,0)/(10^3)))))</f>
        <v/>
      </c>
      <c r="Z43" s="363" t="str">
        <f>IF(M43="","",
IF($E43=Reference!$H$62,
ROUND(M43,3)*'기준연도 활동자료 입력'!$G43*(VLOOKUP($F43,Reference!$C$62:$F$103,COLUMN(Reference!$E$2)-COLUMN(Reference!$C$2)+1,0)/(10^3)),
IF($E43=Reference!$H$63,
ROUND(M43,3)*(1-'기준연도 활동자료 입력'!$G43)*(VLOOKUP($F43,Reference!$C$62:$F$103,COLUMN(Reference!$E$2)-COLUMN(Reference!$C$2)+1,0)/(10^3)),
ROUND(M43,3)*(VLOOKUP($F43,Reference!$C$62:$F$103,COLUMN(Reference!$E$2)-COLUMN(Reference!$C$2)+1,0)/(10^3)))))</f>
        <v/>
      </c>
      <c r="AA43" s="363" t="str">
        <f>IF(N43="","",
IF($E43=Reference!$H$62,
ROUND(N43,3)*'기준연도 활동자료 입력'!$G43*(VLOOKUP($F43,Reference!$C$62:$F$103,COLUMN(Reference!$E$2)-COLUMN(Reference!$C$2)+1,0)/(10^3)),
IF($E43=Reference!$H$63,
ROUND(N43,3)*(1-'기준연도 활동자료 입력'!$G43)*(VLOOKUP($F43,Reference!$C$62:$F$103,COLUMN(Reference!$E$2)-COLUMN(Reference!$C$2)+1,0)/(10^3)),
ROUND(N43,3)*(VLOOKUP($F43,Reference!$C$62:$F$103,COLUMN(Reference!$E$2)-COLUMN(Reference!$C$2)+1,0)/(10^3)))))</f>
        <v/>
      </c>
      <c r="AB43" s="363" t="str">
        <f>IF(O43="","",
IF($E43=Reference!$H$62,
ROUND(O43,3)*'기준연도 활동자료 입력'!$G43*(VLOOKUP($F43,Reference!$C$62:$F$103,COLUMN(Reference!$E$2)-COLUMN(Reference!$C$2)+1,0)/(10^3)),
IF($E43=Reference!$H$63,
ROUND(O43,3)*(1-'기준연도 활동자료 입력'!$G43)*(VLOOKUP($F43,Reference!$C$62:$F$103,COLUMN(Reference!$E$2)-COLUMN(Reference!$C$2)+1,0)/(10^3)),
ROUND(O43,3)*(VLOOKUP($F43,Reference!$C$62:$F$103,COLUMN(Reference!$E$2)-COLUMN(Reference!$C$2)+1,0)/(10^3)))))</f>
        <v/>
      </c>
      <c r="AC43" s="363" t="str">
        <f>IF(P43="","",
IF($E43=Reference!$H$62,
ROUND(P43,3)*'기준연도 활동자료 입력'!$G43*(VLOOKUP($F43,Reference!$C$62:$F$103,COLUMN(Reference!$E$2)-COLUMN(Reference!$C$2)+1,0)/(10^3)),
IF($E43=Reference!$H$63,
ROUND(P43,3)*(1-'기준연도 활동자료 입력'!$G43)*(VLOOKUP($F43,Reference!$C$62:$F$103,COLUMN(Reference!$E$2)-COLUMN(Reference!$C$2)+1,0)/(10^3)),
ROUND(P43,3)*(VLOOKUP($F43,Reference!$C$62:$F$103,COLUMN(Reference!$E$2)-COLUMN(Reference!$C$2)+1,0)/(10^3)))))</f>
        <v/>
      </c>
      <c r="AD43" s="363" t="str">
        <f>IF(Q43="","",
IF($E43=Reference!$H$62,
ROUND(Q43,3)*'기준연도 활동자료 입력'!$G43*(VLOOKUP($F43,Reference!$C$62:$F$103,COLUMN(Reference!$E$2)-COLUMN(Reference!$C$2)+1,0)/(10^3)),
IF($E43=Reference!$H$63,
ROUND(Q43,3)*(1-'기준연도 활동자료 입력'!$G43)*(VLOOKUP($F43,Reference!$C$62:$F$103,COLUMN(Reference!$E$2)-COLUMN(Reference!$C$2)+1,0)/(10^3)),
ROUND(Q43,3)*(VLOOKUP($F43,Reference!$C$62:$F$103,COLUMN(Reference!$E$2)-COLUMN(Reference!$C$2)+1,0)/(10^3)))))</f>
        <v/>
      </c>
      <c r="AE43" s="363" t="str">
        <f>IF(R43="","",
IF($E43=Reference!$H$62,
ROUND(R43,3)*'기준연도 활동자료 입력'!$G43*(VLOOKUP($F43,Reference!$C$62:$F$103,COLUMN(Reference!$E$2)-COLUMN(Reference!$C$2)+1,0)/(10^3)),
IF($E43=Reference!$H$63,
ROUND(R43,3)*(1-'기준연도 활동자료 입력'!$G43)*(VLOOKUP($F43,Reference!$C$62:$F$103,COLUMN(Reference!$E$2)-COLUMN(Reference!$C$2)+1,0)/(10^3)),
ROUND(R43,3)*(VLOOKUP($F43,Reference!$C$62:$F$103,COLUMN(Reference!$E$2)-COLUMN(Reference!$C$2)+1,0)/(10^3)))))</f>
        <v/>
      </c>
      <c r="AF43" s="363" t="str">
        <f>IF(S43="","",
IF($E43=Reference!$H$62,
ROUND(S43,3)*'기준연도 활동자료 입력'!$G43*(VLOOKUP($F43,Reference!$C$62:$F$103,COLUMN(Reference!$E$2)-COLUMN(Reference!$C$2)+1,0)/(10^3)),
IF($E43=Reference!$H$63,
ROUND(S43,3)*(1-'기준연도 활동자료 입력'!$G43)*(VLOOKUP($F43,Reference!$C$62:$F$103,COLUMN(Reference!$E$2)-COLUMN(Reference!$C$2)+1,0)/(10^3)),
ROUND(S43,3)*(VLOOKUP($F43,Reference!$C$62:$F$103,COLUMN(Reference!$E$2)-COLUMN(Reference!$C$2)+1,0)/(10^3)))))</f>
        <v/>
      </c>
      <c r="AG43" s="385" t="str">
        <f>IF(T43="","",
IF($E43=Reference!$H$62,
ROUND(T43,3)*'기준연도 활동자료 입력'!$G43*(VLOOKUP($F43,Reference!$C$62:$F$103,COLUMN(Reference!$E$2)-COLUMN(Reference!$C$2)+1,0)/(10^3)),
IF($E43=Reference!$H$63,
ROUND(T43,3)*(1-'기준연도 활동자료 입력'!$G43)*(VLOOKUP($F43,Reference!$C$62:$F$103,COLUMN(Reference!$E$2)-COLUMN(Reference!$C$2)+1,0)/(10^3)),
ROUND(T43,3)*(VLOOKUP($F43,Reference!$C$62:$F$103,COLUMN(Reference!$E$2)-COLUMN(Reference!$C$2)+1,0)/(10^3)))))</f>
        <v/>
      </c>
      <c r="AH43" s="366">
        <f t="shared" si="23"/>
        <v>0</v>
      </c>
      <c r="AI43" s="365" t="str">
        <f>IF(I43="","",
IF($E43=Reference!$H$62,
ROUND(I43,3)*'기준연도 활동자료 입력'!$G43*(VLOOKUP($F43,Reference!$C$62:$F$103,COLUMN(Reference!$F$2)-COLUMN(Reference!$C$2)+1,0)/(10^3)),
IF($E43=Reference!$H$63,
ROUND(I43,3)*(1-'기준연도 활동자료 입력'!$G43)*(VLOOKUP($F43,Reference!$C$62:$F$103,COLUMN(Reference!$F$2)-COLUMN(Reference!$C$2)+1,0)/(10^3)),
ROUND(I43,3)*(VLOOKUP($F43,Reference!$C$62:$F$103,COLUMN(Reference!$F$2)-COLUMN(Reference!$C$2)+1,0)/(10^3)))))</f>
        <v/>
      </c>
      <c r="AJ43" s="365" t="str">
        <f>IF(J43="","",
IF($E43=Reference!$H$62,
ROUND(J43,3)*'기준연도 활동자료 입력'!$G43*(VLOOKUP($F43,Reference!$C$62:$F$103,COLUMN(Reference!$F$2)-COLUMN(Reference!$C$2)+1,0)/(10^3)),
IF($E43=Reference!$H$63,
ROUND(J43,3)*(1-'기준연도 활동자료 입력'!$G43)*(VLOOKUP($F43,Reference!$C$62:$F$103,COLUMN(Reference!$F$2)-COLUMN(Reference!$C$2)+1,0)/(10^3)),
ROUND(J43,3)*(VLOOKUP($F43,Reference!$C$62:$F$103,COLUMN(Reference!$F$2)-COLUMN(Reference!$C$2)+1,0)/(10^3)))))</f>
        <v/>
      </c>
      <c r="AK43" s="365" t="str">
        <f>IF(K43="","",
IF($E43=Reference!$H$62,
ROUND(K43,3)*'기준연도 활동자료 입력'!$G43*(VLOOKUP($F43,Reference!$C$62:$F$103,COLUMN(Reference!$F$2)-COLUMN(Reference!$C$2)+1,0)/(10^3)),
IF($E43=Reference!$H$63,
ROUND(K43,3)*(1-'기준연도 활동자료 입력'!$G43)*(VLOOKUP($F43,Reference!$C$62:$F$103,COLUMN(Reference!$F$2)-COLUMN(Reference!$C$2)+1,0)/(10^3)),
ROUND(K43,3)*(VLOOKUP($F43,Reference!$C$62:$F$103,COLUMN(Reference!$F$2)-COLUMN(Reference!$C$2)+1,0)/(10^3)))))</f>
        <v/>
      </c>
      <c r="AL43" s="365" t="str">
        <f>IF(L43="","",
IF($E43=Reference!$H$62,
ROUND(L43,3)*'기준연도 활동자료 입력'!$G43*(VLOOKUP($F43,Reference!$C$62:$F$103,COLUMN(Reference!$F$2)-COLUMN(Reference!$C$2)+1,0)/(10^3)),
IF($E43=Reference!$H$63,
ROUND(L43,3)*(1-'기준연도 활동자료 입력'!$G43)*(VLOOKUP($F43,Reference!$C$62:$F$103,COLUMN(Reference!$F$2)-COLUMN(Reference!$C$2)+1,0)/(10^3)),
ROUND(L43,3)*(VLOOKUP($F43,Reference!$C$62:$F$103,COLUMN(Reference!$F$2)-COLUMN(Reference!$C$2)+1,0)/(10^3)))))</f>
        <v/>
      </c>
      <c r="AM43" s="365" t="str">
        <f>IF(M43="","",
IF($E43=Reference!$H$62,
ROUND(M43,3)*'기준연도 활동자료 입력'!$G43*(VLOOKUP($F43,Reference!$C$62:$F$103,COLUMN(Reference!$F$2)-COLUMN(Reference!$C$2)+1,0)/(10^3)),
IF($E43=Reference!$H$63,
ROUND(M43,3)*(1-'기준연도 활동자료 입력'!$G43)*(VLOOKUP($F43,Reference!$C$62:$F$103,COLUMN(Reference!$F$2)-COLUMN(Reference!$C$2)+1,0)/(10^3)),
ROUND(M43,3)*(VLOOKUP($F43,Reference!$C$62:$F$103,COLUMN(Reference!$F$2)-COLUMN(Reference!$C$2)+1,0)/(10^3)))))</f>
        <v/>
      </c>
      <c r="AN43" s="365" t="str">
        <f>IF(N43="","",
IF($E43=Reference!$H$62,
ROUND(N43,3)*'기준연도 활동자료 입력'!$G43*(VLOOKUP($F43,Reference!$C$62:$F$103,COLUMN(Reference!$F$2)-COLUMN(Reference!$C$2)+1,0)/(10^3)),
IF($E43=Reference!$H$63,
ROUND(N43,3)*(1-'기준연도 활동자료 입력'!$G43)*(VLOOKUP($F43,Reference!$C$62:$F$103,COLUMN(Reference!$F$2)-COLUMN(Reference!$C$2)+1,0)/(10^3)),
ROUND(N43,3)*(VLOOKUP($F43,Reference!$C$62:$F$103,COLUMN(Reference!$F$2)-COLUMN(Reference!$C$2)+1,0)/(10^3)))))</f>
        <v/>
      </c>
      <c r="AO43" s="365" t="str">
        <f>IF(O43="","",
IF($E43=Reference!$H$62,
ROUND(O43,3)*'기준연도 활동자료 입력'!$G43*(VLOOKUP($F43,Reference!$C$62:$F$103,COLUMN(Reference!$F$2)-COLUMN(Reference!$C$2)+1,0)/(10^3)),
IF($E43=Reference!$H$63,
ROUND(O43,3)*(1-'기준연도 활동자료 입력'!$G43)*(VLOOKUP($F43,Reference!$C$62:$F$103,COLUMN(Reference!$F$2)-COLUMN(Reference!$C$2)+1,0)/(10^3)),
ROUND(O43,3)*(VLOOKUP($F43,Reference!$C$62:$F$103,COLUMN(Reference!$F$2)-COLUMN(Reference!$C$2)+1,0)/(10^3)))))</f>
        <v/>
      </c>
      <c r="AP43" s="365" t="str">
        <f>IF(P43="","",
IF($E43=Reference!$H$62,
ROUND(P43,3)*'기준연도 활동자료 입력'!$G43*(VLOOKUP($F43,Reference!$C$62:$F$103,COLUMN(Reference!$F$2)-COLUMN(Reference!$C$2)+1,0)/(10^3)),
IF($E43=Reference!$H$63,
ROUND(P43,3)*(1-'기준연도 활동자료 입력'!$G43)*(VLOOKUP($F43,Reference!$C$62:$F$103,COLUMN(Reference!$F$2)-COLUMN(Reference!$C$2)+1,0)/(10^3)),
ROUND(P43,3)*(VLOOKUP($F43,Reference!$C$62:$F$103,COLUMN(Reference!$F$2)-COLUMN(Reference!$C$2)+1,0)/(10^3)))))</f>
        <v/>
      </c>
      <c r="AQ43" s="365" t="str">
        <f>IF(Q43="","",
IF($E43=Reference!$H$62,
ROUND(Q43,3)*'기준연도 활동자료 입력'!$G43*(VLOOKUP($F43,Reference!$C$62:$F$103,COLUMN(Reference!$F$2)-COLUMN(Reference!$C$2)+1,0)/(10^3)),
IF($E43=Reference!$H$63,
ROUND(Q43,3)*(1-'기준연도 활동자료 입력'!$G43)*(VLOOKUP($F43,Reference!$C$62:$F$103,COLUMN(Reference!$F$2)-COLUMN(Reference!$C$2)+1,0)/(10^3)),
ROUND(Q43,3)*(VLOOKUP($F43,Reference!$C$62:$F$103,COLUMN(Reference!$F$2)-COLUMN(Reference!$C$2)+1,0)/(10^3)))))</f>
        <v/>
      </c>
      <c r="AR43" s="365" t="str">
        <f>IF(R43="","",
IF($E43=Reference!$H$62,
ROUND(R43,3)*'기준연도 활동자료 입력'!$G43*(VLOOKUP($F43,Reference!$C$62:$F$103,COLUMN(Reference!$F$2)-COLUMN(Reference!$C$2)+1,0)/(10^3)),
IF($E43=Reference!$H$63,
ROUND(R43,3)*(1-'기준연도 활동자료 입력'!$G43)*(VLOOKUP($F43,Reference!$C$62:$F$103,COLUMN(Reference!$F$2)-COLUMN(Reference!$C$2)+1,0)/(10^3)),
ROUND(R43,3)*(VLOOKUP($F43,Reference!$C$62:$F$103,COLUMN(Reference!$F$2)-COLUMN(Reference!$C$2)+1,0)/(10^3)))))</f>
        <v/>
      </c>
      <c r="AS43" s="365" t="str">
        <f>IF(S43="","",
IF($E43=Reference!$H$62,
ROUND(S43,3)*'기준연도 활동자료 입력'!$G43*(VLOOKUP($F43,Reference!$C$62:$F$103,COLUMN(Reference!$F$2)-COLUMN(Reference!$C$2)+1,0)/(10^3)),
IF($E43=Reference!$H$63,
ROUND(S43,3)*(1-'기준연도 활동자료 입력'!$G43)*(VLOOKUP($F43,Reference!$C$62:$F$103,COLUMN(Reference!$F$2)-COLUMN(Reference!$C$2)+1,0)/(10^3)),
ROUND(S43,3)*(VLOOKUP($F43,Reference!$C$62:$F$103,COLUMN(Reference!$F$2)-COLUMN(Reference!$C$2)+1,0)/(10^3)))))</f>
        <v/>
      </c>
      <c r="AT43" s="386" t="str">
        <f>IF(T43="","",
IF($E43=Reference!$H$62,
ROUND(T43,3)*'기준연도 활동자료 입력'!$G43*(VLOOKUP($F43,Reference!$C$62:$F$103,COLUMN(Reference!$F$2)-COLUMN(Reference!$C$2)+1,0)/(10^3)),
IF($E43=Reference!$H$63,
ROUND(T43,3)*(1-'기준연도 활동자료 입력'!$G43)*(VLOOKUP($F43,Reference!$C$62:$F$103,COLUMN(Reference!$F$2)-COLUMN(Reference!$C$2)+1,0)/(10^3)),
ROUND(T43,3)*(VLOOKUP($F43,Reference!$C$62:$F$103,COLUMN(Reference!$F$2)-COLUMN(Reference!$C$2)+1,0)/(10^3)))))</f>
        <v/>
      </c>
      <c r="AU43" s="366">
        <f t="shared" si="24"/>
        <v>0</v>
      </c>
      <c r="AV43" s="414"/>
      <c r="AW43" s="415"/>
      <c r="AX43" s="415"/>
      <c r="AY43" s="415"/>
      <c r="AZ43" s="415"/>
      <c r="BA43" s="415"/>
      <c r="BB43" s="415"/>
      <c r="BC43" s="415"/>
      <c r="BD43" s="415"/>
      <c r="BE43" s="415"/>
      <c r="BF43" s="415"/>
      <c r="BG43" s="416"/>
      <c r="BH43" s="417">
        <f t="shared" si="6"/>
        <v>0</v>
      </c>
    </row>
    <row r="44" spans="2:60" ht="17.149999999999999" customHeight="1">
      <c r="B44" s="503"/>
      <c r="C44" s="482"/>
      <c r="D44" s="483"/>
      <c r="E44" s="229"/>
      <c r="F44" s="280"/>
      <c r="G44" s="230"/>
      <c r="H44" s="302" t="str">
        <f>IF($F44="","",
VLOOKUP($F44,Reference!$C$62:$D$103,2,0))</f>
        <v/>
      </c>
      <c r="I44" s="281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3"/>
      <c r="U44" s="358">
        <f t="shared" si="0"/>
        <v>0</v>
      </c>
      <c r="V44" s="375" t="str">
        <f>IF(I44="","",
IF($E44=Reference!$H$62,
ROUND(I44,3)*'기준연도 활동자료 입력'!$G44*(VLOOKUP($F44,Reference!$C$62:$F$103,COLUMN(Reference!$E$2)-COLUMN(Reference!$C$2)+1,0)/(10^3)),
IF($E44=Reference!$H$63,
ROUND(I44,3)*(1-'기준연도 활동자료 입력'!$G44)*(VLOOKUP($F44,Reference!$C$62:$F$103,COLUMN(Reference!$E$2)-COLUMN(Reference!$C$2)+1,0)/(10^3)),
ROUND(I44,3)*(VLOOKUP($F44,Reference!$C$62:$F$103,COLUMN(Reference!$E$2)-COLUMN(Reference!$C$2)+1,0)/(10^3)))))</f>
        <v/>
      </c>
      <c r="W44" s="376" t="str">
        <f>IF(J44="","",
IF($E44=Reference!$H$62,
ROUND(J44,3)*'기준연도 활동자료 입력'!$G44*(VLOOKUP($F44,Reference!$C$62:$F$103,COLUMN(Reference!$E$2)-COLUMN(Reference!$C$2)+1,0)/(10^3)),
IF($E44=Reference!$H$63,
ROUND(J44,3)*(1-'기준연도 활동자료 입력'!$G44)*(VLOOKUP($F44,Reference!$C$62:$F$103,COLUMN(Reference!$E$2)-COLUMN(Reference!$C$2)+1,0)/(10^3)),
ROUND(J44,3)*(VLOOKUP($F44,Reference!$C$62:$F$103,COLUMN(Reference!$E$2)-COLUMN(Reference!$C$2)+1,0)/(10^3)))))</f>
        <v/>
      </c>
      <c r="X44" s="376" t="str">
        <f>IF(K44="","",
IF($E44=Reference!$H$62,
ROUND(K44,3)*'기준연도 활동자료 입력'!$G44*(VLOOKUP($F44,Reference!$C$62:$F$103,COLUMN(Reference!$E$2)-COLUMN(Reference!$C$2)+1,0)/(10^3)),
IF($E44=Reference!$H$63,
ROUND(K44,3)*(1-'기준연도 활동자료 입력'!$G44)*(VLOOKUP($F44,Reference!$C$62:$F$103,COLUMN(Reference!$E$2)-COLUMN(Reference!$C$2)+1,0)/(10^3)),
ROUND(K44,3)*(VLOOKUP($F44,Reference!$C$62:$F$103,COLUMN(Reference!$E$2)-COLUMN(Reference!$C$2)+1,0)/(10^3)))))</f>
        <v/>
      </c>
      <c r="Y44" s="376" t="str">
        <f>IF(L44="","",
IF($E44=Reference!$H$62,
ROUND(L44,3)*'기준연도 활동자료 입력'!$G44*(VLOOKUP($F44,Reference!$C$62:$F$103,COLUMN(Reference!$E$2)-COLUMN(Reference!$C$2)+1,0)/(10^3)),
IF($E44=Reference!$H$63,
ROUND(L44,3)*(1-'기준연도 활동자료 입력'!$G44)*(VLOOKUP($F44,Reference!$C$62:$F$103,COLUMN(Reference!$E$2)-COLUMN(Reference!$C$2)+1,0)/(10^3)),
ROUND(L44,3)*(VLOOKUP($F44,Reference!$C$62:$F$103,COLUMN(Reference!$E$2)-COLUMN(Reference!$C$2)+1,0)/(10^3)))))</f>
        <v/>
      </c>
      <c r="Z44" s="376" t="str">
        <f>IF(M44="","",
IF($E44=Reference!$H$62,
ROUND(M44,3)*'기준연도 활동자료 입력'!$G44*(VLOOKUP($F44,Reference!$C$62:$F$103,COLUMN(Reference!$E$2)-COLUMN(Reference!$C$2)+1,0)/(10^3)),
IF($E44=Reference!$H$63,
ROUND(M44,3)*(1-'기준연도 활동자료 입력'!$G44)*(VLOOKUP($F44,Reference!$C$62:$F$103,COLUMN(Reference!$E$2)-COLUMN(Reference!$C$2)+1,0)/(10^3)),
ROUND(M44,3)*(VLOOKUP($F44,Reference!$C$62:$F$103,COLUMN(Reference!$E$2)-COLUMN(Reference!$C$2)+1,0)/(10^3)))))</f>
        <v/>
      </c>
      <c r="AA44" s="376" t="str">
        <f>IF(N44="","",
IF($E44=Reference!$H$62,
ROUND(N44,3)*'기준연도 활동자료 입력'!$G44*(VLOOKUP($F44,Reference!$C$62:$F$103,COLUMN(Reference!$E$2)-COLUMN(Reference!$C$2)+1,0)/(10^3)),
IF($E44=Reference!$H$63,
ROUND(N44,3)*(1-'기준연도 활동자료 입력'!$G44)*(VLOOKUP($F44,Reference!$C$62:$F$103,COLUMN(Reference!$E$2)-COLUMN(Reference!$C$2)+1,0)/(10^3)),
ROUND(N44,3)*(VLOOKUP($F44,Reference!$C$62:$F$103,COLUMN(Reference!$E$2)-COLUMN(Reference!$C$2)+1,0)/(10^3)))))</f>
        <v/>
      </c>
      <c r="AB44" s="376" t="str">
        <f>IF(O44="","",
IF($E44=Reference!$H$62,
ROUND(O44,3)*'기준연도 활동자료 입력'!$G44*(VLOOKUP($F44,Reference!$C$62:$F$103,COLUMN(Reference!$E$2)-COLUMN(Reference!$C$2)+1,0)/(10^3)),
IF($E44=Reference!$H$63,
ROUND(O44,3)*(1-'기준연도 활동자료 입력'!$G44)*(VLOOKUP($F44,Reference!$C$62:$F$103,COLUMN(Reference!$E$2)-COLUMN(Reference!$C$2)+1,0)/(10^3)),
ROUND(O44,3)*(VLOOKUP($F44,Reference!$C$62:$F$103,COLUMN(Reference!$E$2)-COLUMN(Reference!$C$2)+1,0)/(10^3)))))</f>
        <v/>
      </c>
      <c r="AC44" s="376" t="str">
        <f>IF(P44="","",
IF($E44=Reference!$H$62,
ROUND(P44,3)*'기준연도 활동자료 입력'!$G44*(VLOOKUP($F44,Reference!$C$62:$F$103,COLUMN(Reference!$E$2)-COLUMN(Reference!$C$2)+1,0)/(10^3)),
IF($E44=Reference!$H$63,
ROUND(P44,3)*(1-'기준연도 활동자료 입력'!$G44)*(VLOOKUP($F44,Reference!$C$62:$F$103,COLUMN(Reference!$E$2)-COLUMN(Reference!$C$2)+1,0)/(10^3)),
ROUND(P44,3)*(VLOOKUP($F44,Reference!$C$62:$F$103,COLUMN(Reference!$E$2)-COLUMN(Reference!$C$2)+1,0)/(10^3)))))</f>
        <v/>
      </c>
      <c r="AD44" s="376" t="str">
        <f>IF(Q44="","",
IF($E44=Reference!$H$62,
ROUND(Q44,3)*'기준연도 활동자료 입력'!$G44*(VLOOKUP($F44,Reference!$C$62:$F$103,COLUMN(Reference!$E$2)-COLUMN(Reference!$C$2)+1,0)/(10^3)),
IF($E44=Reference!$H$63,
ROUND(Q44,3)*(1-'기준연도 활동자료 입력'!$G44)*(VLOOKUP($F44,Reference!$C$62:$F$103,COLUMN(Reference!$E$2)-COLUMN(Reference!$C$2)+1,0)/(10^3)),
ROUND(Q44,3)*(VLOOKUP($F44,Reference!$C$62:$F$103,COLUMN(Reference!$E$2)-COLUMN(Reference!$C$2)+1,0)/(10^3)))))</f>
        <v/>
      </c>
      <c r="AE44" s="376" t="str">
        <f>IF(R44="","",
IF($E44=Reference!$H$62,
ROUND(R44,3)*'기준연도 활동자료 입력'!$G44*(VLOOKUP($F44,Reference!$C$62:$F$103,COLUMN(Reference!$E$2)-COLUMN(Reference!$C$2)+1,0)/(10^3)),
IF($E44=Reference!$H$63,
ROUND(R44,3)*(1-'기준연도 활동자료 입력'!$G44)*(VLOOKUP($F44,Reference!$C$62:$F$103,COLUMN(Reference!$E$2)-COLUMN(Reference!$C$2)+1,0)/(10^3)),
ROUND(R44,3)*(VLOOKUP($F44,Reference!$C$62:$F$103,COLUMN(Reference!$E$2)-COLUMN(Reference!$C$2)+1,0)/(10^3)))))</f>
        <v/>
      </c>
      <c r="AF44" s="376" t="str">
        <f>IF(S44="","",
IF($E44=Reference!$H$62,
ROUND(S44,3)*'기준연도 활동자료 입력'!$G44*(VLOOKUP($F44,Reference!$C$62:$F$103,COLUMN(Reference!$E$2)-COLUMN(Reference!$C$2)+1,0)/(10^3)),
IF($E44=Reference!$H$63,
ROUND(S44,3)*(1-'기준연도 활동자료 입력'!$G44)*(VLOOKUP($F44,Reference!$C$62:$F$103,COLUMN(Reference!$E$2)-COLUMN(Reference!$C$2)+1,0)/(10^3)),
ROUND(S44,3)*(VLOOKUP($F44,Reference!$C$62:$F$103,COLUMN(Reference!$E$2)-COLUMN(Reference!$C$2)+1,0)/(10^3)))))</f>
        <v/>
      </c>
      <c r="AG44" s="377" t="str">
        <f>IF(T44="","",
IF($E44=Reference!$H$62,
ROUND(T44,3)*'기준연도 활동자료 입력'!$G44*(VLOOKUP($F44,Reference!$C$62:$F$103,COLUMN(Reference!$E$2)-COLUMN(Reference!$C$2)+1,0)/(10^3)),
IF($E44=Reference!$H$63,
ROUND(T44,3)*(1-'기준연도 활동자료 입력'!$G44)*(VLOOKUP($F44,Reference!$C$62:$F$103,COLUMN(Reference!$E$2)-COLUMN(Reference!$C$2)+1,0)/(10^3)),
ROUND(T44,3)*(VLOOKUP($F44,Reference!$C$62:$F$103,COLUMN(Reference!$E$2)-COLUMN(Reference!$C$2)+1,0)/(10^3)))))</f>
        <v/>
      </c>
      <c r="AH44" s="364">
        <f t="shared" si="23"/>
        <v>0</v>
      </c>
      <c r="AI44" s="363" t="str">
        <f>IF(I44="","",
IF($E44=Reference!$H$62,
ROUND(I44,3)*'기준연도 활동자료 입력'!$G44*(VLOOKUP($F44,Reference!$C$62:$F$103,COLUMN(Reference!$F$2)-COLUMN(Reference!$C$2)+1,0)/(10^3)),
IF($E44=Reference!$H$63,
ROUND(I44,3)*(1-'기준연도 활동자료 입력'!$G44)*(VLOOKUP($F44,Reference!$C$62:$F$103,COLUMN(Reference!$F$2)-COLUMN(Reference!$C$2)+1,0)/(10^3)),
ROUND(I44,3)*(VLOOKUP($F44,Reference!$C$62:$F$103,COLUMN(Reference!$F$2)-COLUMN(Reference!$C$2)+1,0)/(10^3)))))</f>
        <v/>
      </c>
      <c r="AJ44" s="376" t="str">
        <f>IF(J44="","",
IF($E44=Reference!$H$62,
ROUND(J44,3)*'기준연도 활동자료 입력'!$G44*(VLOOKUP($F44,Reference!$C$62:$F$103,COLUMN(Reference!$F$2)-COLUMN(Reference!$C$2)+1,0)/(10^3)),
IF($E44=Reference!$H$63,
ROUND(J44,3)*(1-'기준연도 활동자료 입력'!$G44)*(VLOOKUP($F44,Reference!$C$62:$F$103,COLUMN(Reference!$F$2)-COLUMN(Reference!$C$2)+1,0)/(10^3)),
ROUND(J44,3)*(VLOOKUP($F44,Reference!$C$62:$F$103,COLUMN(Reference!$F$2)-COLUMN(Reference!$C$2)+1,0)/(10^3)))))</f>
        <v/>
      </c>
      <c r="AK44" s="376" t="str">
        <f>IF(K44="","",
IF($E44=Reference!$H$62,
ROUND(K44,3)*'기준연도 활동자료 입력'!$G44*(VLOOKUP($F44,Reference!$C$62:$F$103,COLUMN(Reference!$F$2)-COLUMN(Reference!$C$2)+1,0)/(10^3)),
IF($E44=Reference!$H$63,
ROUND(K44,3)*(1-'기준연도 활동자료 입력'!$G44)*(VLOOKUP($F44,Reference!$C$62:$F$103,COLUMN(Reference!$F$2)-COLUMN(Reference!$C$2)+1,0)/(10^3)),
ROUND(K44,3)*(VLOOKUP($F44,Reference!$C$62:$F$103,COLUMN(Reference!$F$2)-COLUMN(Reference!$C$2)+1,0)/(10^3)))))</f>
        <v/>
      </c>
      <c r="AL44" s="376" t="str">
        <f>IF(L44="","",
IF($E44=Reference!$H$62,
ROUND(L44,3)*'기준연도 활동자료 입력'!$G44*(VLOOKUP($F44,Reference!$C$62:$F$103,COLUMN(Reference!$F$2)-COLUMN(Reference!$C$2)+1,0)/(10^3)),
IF($E44=Reference!$H$63,
ROUND(L44,3)*(1-'기준연도 활동자료 입력'!$G44)*(VLOOKUP($F44,Reference!$C$62:$F$103,COLUMN(Reference!$F$2)-COLUMN(Reference!$C$2)+1,0)/(10^3)),
ROUND(L44,3)*(VLOOKUP($F44,Reference!$C$62:$F$103,COLUMN(Reference!$F$2)-COLUMN(Reference!$C$2)+1,0)/(10^3)))))</f>
        <v/>
      </c>
      <c r="AM44" s="376" t="str">
        <f>IF(M44="","",
IF($E44=Reference!$H$62,
ROUND(M44,3)*'기준연도 활동자료 입력'!$G44*(VLOOKUP($F44,Reference!$C$62:$F$103,COLUMN(Reference!$F$2)-COLUMN(Reference!$C$2)+1,0)/(10^3)),
IF($E44=Reference!$H$63,
ROUND(M44,3)*(1-'기준연도 활동자료 입력'!$G44)*(VLOOKUP($F44,Reference!$C$62:$F$103,COLUMN(Reference!$F$2)-COLUMN(Reference!$C$2)+1,0)/(10^3)),
ROUND(M44,3)*(VLOOKUP($F44,Reference!$C$62:$F$103,COLUMN(Reference!$F$2)-COLUMN(Reference!$C$2)+1,0)/(10^3)))))</f>
        <v/>
      </c>
      <c r="AN44" s="376" t="str">
        <f>IF(N44="","",
IF($E44=Reference!$H$62,
ROUND(N44,3)*'기준연도 활동자료 입력'!$G44*(VLOOKUP($F44,Reference!$C$62:$F$103,COLUMN(Reference!$F$2)-COLUMN(Reference!$C$2)+1,0)/(10^3)),
IF($E44=Reference!$H$63,
ROUND(N44,3)*(1-'기준연도 활동자료 입력'!$G44)*(VLOOKUP($F44,Reference!$C$62:$F$103,COLUMN(Reference!$F$2)-COLUMN(Reference!$C$2)+1,0)/(10^3)),
ROUND(N44,3)*(VLOOKUP($F44,Reference!$C$62:$F$103,COLUMN(Reference!$F$2)-COLUMN(Reference!$C$2)+1,0)/(10^3)))))</f>
        <v/>
      </c>
      <c r="AO44" s="376" t="str">
        <f>IF(O44="","",
IF($E44=Reference!$H$62,
ROUND(O44,3)*'기준연도 활동자료 입력'!$G44*(VLOOKUP($F44,Reference!$C$62:$F$103,COLUMN(Reference!$F$2)-COLUMN(Reference!$C$2)+1,0)/(10^3)),
IF($E44=Reference!$H$63,
ROUND(O44,3)*(1-'기준연도 활동자료 입력'!$G44)*(VLOOKUP($F44,Reference!$C$62:$F$103,COLUMN(Reference!$F$2)-COLUMN(Reference!$C$2)+1,0)/(10^3)),
ROUND(O44,3)*(VLOOKUP($F44,Reference!$C$62:$F$103,COLUMN(Reference!$F$2)-COLUMN(Reference!$C$2)+1,0)/(10^3)))))</f>
        <v/>
      </c>
      <c r="AP44" s="376" t="str">
        <f>IF(P44="","",
IF($E44=Reference!$H$62,
ROUND(P44,3)*'기준연도 활동자료 입력'!$G44*(VLOOKUP($F44,Reference!$C$62:$F$103,COLUMN(Reference!$F$2)-COLUMN(Reference!$C$2)+1,0)/(10^3)),
IF($E44=Reference!$H$63,
ROUND(P44,3)*(1-'기준연도 활동자료 입력'!$G44)*(VLOOKUP($F44,Reference!$C$62:$F$103,COLUMN(Reference!$F$2)-COLUMN(Reference!$C$2)+1,0)/(10^3)),
ROUND(P44,3)*(VLOOKUP($F44,Reference!$C$62:$F$103,COLUMN(Reference!$F$2)-COLUMN(Reference!$C$2)+1,0)/(10^3)))))</f>
        <v/>
      </c>
      <c r="AQ44" s="376" t="str">
        <f>IF(Q44="","",
IF($E44=Reference!$H$62,
ROUND(Q44,3)*'기준연도 활동자료 입력'!$G44*(VLOOKUP($F44,Reference!$C$62:$F$103,COLUMN(Reference!$F$2)-COLUMN(Reference!$C$2)+1,0)/(10^3)),
IF($E44=Reference!$H$63,
ROUND(Q44,3)*(1-'기준연도 활동자료 입력'!$G44)*(VLOOKUP($F44,Reference!$C$62:$F$103,COLUMN(Reference!$F$2)-COLUMN(Reference!$C$2)+1,0)/(10^3)),
ROUND(Q44,3)*(VLOOKUP($F44,Reference!$C$62:$F$103,COLUMN(Reference!$F$2)-COLUMN(Reference!$C$2)+1,0)/(10^3)))))</f>
        <v/>
      </c>
      <c r="AR44" s="376" t="str">
        <f>IF(R44="","",
IF($E44=Reference!$H$62,
ROUND(R44,3)*'기준연도 활동자료 입력'!$G44*(VLOOKUP($F44,Reference!$C$62:$F$103,COLUMN(Reference!$F$2)-COLUMN(Reference!$C$2)+1,0)/(10^3)),
IF($E44=Reference!$H$63,
ROUND(R44,3)*(1-'기준연도 활동자료 입력'!$G44)*(VLOOKUP($F44,Reference!$C$62:$F$103,COLUMN(Reference!$F$2)-COLUMN(Reference!$C$2)+1,0)/(10^3)),
ROUND(R44,3)*(VLOOKUP($F44,Reference!$C$62:$F$103,COLUMN(Reference!$F$2)-COLUMN(Reference!$C$2)+1,0)/(10^3)))))</f>
        <v/>
      </c>
      <c r="AS44" s="376" t="str">
        <f>IF(S44="","",
IF($E44=Reference!$H$62,
ROUND(S44,3)*'기준연도 활동자료 입력'!$G44*(VLOOKUP($F44,Reference!$C$62:$F$103,COLUMN(Reference!$F$2)-COLUMN(Reference!$C$2)+1,0)/(10^3)),
IF($E44=Reference!$H$63,
ROUND(S44,3)*(1-'기준연도 활동자료 입력'!$G44)*(VLOOKUP($F44,Reference!$C$62:$F$103,COLUMN(Reference!$F$2)-COLUMN(Reference!$C$2)+1,0)/(10^3)),
ROUND(S44,3)*(VLOOKUP($F44,Reference!$C$62:$F$103,COLUMN(Reference!$F$2)-COLUMN(Reference!$C$2)+1,0)/(10^3)))))</f>
        <v/>
      </c>
      <c r="AT44" s="377" t="str">
        <f>IF(T44="","",
IF($E44=Reference!$H$62,
ROUND(T44,3)*'기준연도 활동자료 입력'!$G44*(VLOOKUP($F44,Reference!$C$62:$F$103,COLUMN(Reference!$F$2)-COLUMN(Reference!$C$2)+1,0)/(10^3)),
IF($E44=Reference!$H$63,
ROUND(T44,3)*(1-'기준연도 활동자료 입력'!$G44)*(VLOOKUP($F44,Reference!$C$62:$F$103,COLUMN(Reference!$F$2)-COLUMN(Reference!$C$2)+1,0)/(10^3)),
ROUND(T44,3)*(VLOOKUP($F44,Reference!$C$62:$F$103,COLUMN(Reference!$F$2)-COLUMN(Reference!$C$2)+1,0)/(10^3)))))</f>
        <v/>
      </c>
      <c r="AU44" s="364">
        <f t="shared" si="24"/>
        <v>0</v>
      </c>
      <c r="AV44" s="418"/>
      <c r="AW44" s="419"/>
      <c r="AX44" s="419"/>
      <c r="AY44" s="419"/>
      <c r="AZ44" s="419"/>
      <c r="BA44" s="419"/>
      <c r="BB44" s="419"/>
      <c r="BC44" s="419"/>
      <c r="BD44" s="419"/>
      <c r="BE44" s="419"/>
      <c r="BF44" s="419"/>
      <c r="BG44" s="420"/>
      <c r="BH44" s="421">
        <f t="shared" si="6"/>
        <v>0</v>
      </c>
    </row>
    <row r="45" spans="2:60" ht="17.149999999999999" customHeight="1">
      <c r="B45" s="503"/>
      <c r="C45" s="482"/>
      <c r="D45" s="483"/>
      <c r="E45" s="229"/>
      <c r="F45" s="280"/>
      <c r="G45" s="230"/>
      <c r="H45" s="302" t="str">
        <f>IF($F45="","",
VLOOKUP($F45,Reference!$C$62:$D$103,2,0))</f>
        <v/>
      </c>
      <c r="I45" s="281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3"/>
      <c r="U45" s="358">
        <f t="shared" si="0"/>
        <v>0</v>
      </c>
      <c r="V45" s="375" t="str">
        <f>IF(I45="","",
IF($E45=Reference!$H$62,
ROUND(I45,3)*'기준연도 활동자료 입력'!$G45*(VLOOKUP($F45,Reference!$C$62:$F$103,COLUMN(Reference!$E$2)-COLUMN(Reference!$C$2)+1,0)/(10^3)),
IF($E45=Reference!$H$63,
ROUND(I45,3)*(1-'기준연도 활동자료 입력'!$G45)*(VLOOKUP($F45,Reference!$C$62:$F$103,COLUMN(Reference!$E$2)-COLUMN(Reference!$C$2)+1,0)/(10^3)),
ROUND(I45,3)*(VLOOKUP($F45,Reference!$C$62:$F$103,COLUMN(Reference!$E$2)-COLUMN(Reference!$C$2)+1,0)/(10^3)))))</f>
        <v/>
      </c>
      <c r="W45" s="376" t="str">
        <f>IF(J45="","",
IF($E45=Reference!$H$62,
ROUND(J45,3)*'기준연도 활동자료 입력'!$G45*(VLOOKUP($F45,Reference!$C$62:$F$103,COLUMN(Reference!$E$2)-COLUMN(Reference!$C$2)+1,0)/(10^3)),
IF($E45=Reference!$H$63,
ROUND(J45,3)*(1-'기준연도 활동자료 입력'!$G45)*(VLOOKUP($F45,Reference!$C$62:$F$103,COLUMN(Reference!$E$2)-COLUMN(Reference!$C$2)+1,0)/(10^3)),
ROUND(J45,3)*(VLOOKUP($F45,Reference!$C$62:$F$103,COLUMN(Reference!$E$2)-COLUMN(Reference!$C$2)+1,0)/(10^3)))))</f>
        <v/>
      </c>
      <c r="X45" s="376" t="str">
        <f>IF(K45="","",
IF($E45=Reference!$H$62,
ROUND(K45,3)*'기준연도 활동자료 입력'!$G45*(VLOOKUP($F45,Reference!$C$62:$F$103,COLUMN(Reference!$E$2)-COLUMN(Reference!$C$2)+1,0)/(10^3)),
IF($E45=Reference!$H$63,
ROUND(K45,3)*(1-'기준연도 활동자료 입력'!$G45)*(VLOOKUP($F45,Reference!$C$62:$F$103,COLUMN(Reference!$E$2)-COLUMN(Reference!$C$2)+1,0)/(10^3)),
ROUND(K45,3)*(VLOOKUP($F45,Reference!$C$62:$F$103,COLUMN(Reference!$E$2)-COLUMN(Reference!$C$2)+1,0)/(10^3)))))</f>
        <v/>
      </c>
      <c r="Y45" s="376" t="str">
        <f>IF(L45="","",
IF($E45=Reference!$H$62,
ROUND(L45,3)*'기준연도 활동자료 입력'!$G45*(VLOOKUP($F45,Reference!$C$62:$F$103,COLUMN(Reference!$E$2)-COLUMN(Reference!$C$2)+1,0)/(10^3)),
IF($E45=Reference!$H$63,
ROUND(L45,3)*(1-'기준연도 활동자료 입력'!$G45)*(VLOOKUP($F45,Reference!$C$62:$F$103,COLUMN(Reference!$E$2)-COLUMN(Reference!$C$2)+1,0)/(10^3)),
ROUND(L45,3)*(VLOOKUP($F45,Reference!$C$62:$F$103,COLUMN(Reference!$E$2)-COLUMN(Reference!$C$2)+1,0)/(10^3)))))</f>
        <v/>
      </c>
      <c r="Z45" s="376" t="str">
        <f>IF(M45="","",
IF($E45=Reference!$H$62,
ROUND(M45,3)*'기준연도 활동자료 입력'!$G45*(VLOOKUP($F45,Reference!$C$62:$F$103,COLUMN(Reference!$E$2)-COLUMN(Reference!$C$2)+1,0)/(10^3)),
IF($E45=Reference!$H$63,
ROUND(M45,3)*(1-'기준연도 활동자료 입력'!$G45)*(VLOOKUP($F45,Reference!$C$62:$F$103,COLUMN(Reference!$E$2)-COLUMN(Reference!$C$2)+1,0)/(10^3)),
ROUND(M45,3)*(VLOOKUP($F45,Reference!$C$62:$F$103,COLUMN(Reference!$E$2)-COLUMN(Reference!$C$2)+1,0)/(10^3)))))</f>
        <v/>
      </c>
      <c r="AA45" s="376" t="str">
        <f>IF(N45="","",
IF($E45=Reference!$H$62,
ROUND(N45,3)*'기준연도 활동자료 입력'!$G45*(VLOOKUP($F45,Reference!$C$62:$F$103,COLUMN(Reference!$E$2)-COLUMN(Reference!$C$2)+1,0)/(10^3)),
IF($E45=Reference!$H$63,
ROUND(N45,3)*(1-'기준연도 활동자료 입력'!$G45)*(VLOOKUP($F45,Reference!$C$62:$F$103,COLUMN(Reference!$E$2)-COLUMN(Reference!$C$2)+1,0)/(10^3)),
ROUND(N45,3)*(VLOOKUP($F45,Reference!$C$62:$F$103,COLUMN(Reference!$E$2)-COLUMN(Reference!$C$2)+1,0)/(10^3)))))</f>
        <v/>
      </c>
      <c r="AB45" s="376" t="str">
        <f>IF(O45="","",
IF($E45=Reference!$H$62,
ROUND(O45,3)*'기준연도 활동자료 입력'!$G45*(VLOOKUP($F45,Reference!$C$62:$F$103,COLUMN(Reference!$E$2)-COLUMN(Reference!$C$2)+1,0)/(10^3)),
IF($E45=Reference!$H$63,
ROUND(O45,3)*(1-'기준연도 활동자료 입력'!$G45)*(VLOOKUP($F45,Reference!$C$62:$F$103,COLUMN(Reference!$E$2)-COLUMN(Reference!$C$2)+1,0)/(10^3)),
ROUND(O45,3)*(VLOOKUP($F45,Reference!$C$62:$F$103,COLUMN(Reference!$E$2)-COLUMN(Reference!$C$2)+1,0)/(10^3)))))</f>
        <v/>
      </c>
      <c r="AC45" s="376" t="str">
        <f>IF(P45="","",
IF($E45=Reference!$H$62,
ROUND(P45,3)*'기준연도 활동자료 입력'!$G45*(VLOOKUP($F45,Reference!$C$62:$F$103,COLUMN(Reference!$E$2)-COLUMN(Reference!$C$2)+1,0)/(10^3)),
IF($E45=Reference!$H$63,
ROUND(P45,3)*(1-'기준연도 활동자료 입력'!$G45)*(VLOOKUP($F45,Reference!$C$62:$F$103,COLUMN(Reference!$E$2)-COLUMN(Reference!$C$2)+1,0)/(10^3)),
ROUND(P45,3)*(VLOOKUP($F45,Reference!$C$62:$F$103,COLUMN(Reference!$E$2)-COLUMN(Reference!$C$2)+1,0)/(10^3)))))</f>
        <v/>
      </c>
      <c r="AD45" s="376" t="str">
        <f>IF(Q45="","",
IF($E45=Reference!$H$62,
ROUND(Q45,3)*'기준연도 활동자료 입력'!$G45*(VLOOKUP($F45,Reference!$C$62:$F$103,COLUMN(Reference!$E$2)-COLUMN(Reference!$C$2)+1,0)/(10^3)),
IF($E45=Reference!$H$63,
ROUND(Q45,3)*(1-'기준연도 활동자료 입력'!$G45)*(VLOOKUP($F45,Reference!$C$62:$F$103,COLUMN(Reference!$E$2)-COLUMN(Reference!$C$2)+1,0)/(10^3)),
ROUND(Q45,3)*(VLOOKUP($F45,Reference!$C$62:$F$103,COLUMN(Reference!$E$2)-COLUMN(Reference!$C$2)+1,0)/(10^3)))))</f>
        <v/>
      </c>
      <c r="AE45" s="376" t="str">
        <f>IF(R45="","",
IF($E45=Reference!$H$62,
ROUND(R45,3)*'기준연도 활동자료 입력'!$G45*(VLOOKUP($F45,Reference!$C$62:$F$103,COLUMN(Reference!$E$2)-COLUMN(Reference!$C$2)+1,0)/(10^3)),
IF($E45=Reference!$H$63,
ROUND(R45,3)*(1-'기준연도 활동자료 입력'!$G45)*(VLOOKUP($F45,Reference!$C$62:$F$103,COLUMN(Reference!$E$2)-COLUMN(Reference!$C$2)+1,0)/(10^3)),
ROUND(R45,3)*(VLOOKUP($F45,Reference!$C$62:$F$103,COLUMN(Reference!$E$2)-COLUMN(Reference!$C$2)+1,0)/(10^3)))))</f>
        <v/>
      </c>
      <c r="AF45" s="376" t="str">
        <f>IF(S45="","",
IF($E45=Reference!$H$62,
ROUND(S45,3)*'기준연도 활동자료 입력'!$G45*(VLOOKUP($F45,Reference!$C$62:$F$103,COLUMN(Reference!$E$2)-COLUMN(Reference!$C$2)+1,0)/(10^3)),
IF($E45=Reference!$H$63,
ROUND(S45,3)*(1-'기준연도 활동자료 입력'!$G45)*(VLOOKUP($F45,Reference!$C$62:$F$103,COLUMN(Reference!$E$2)-COLUMN(Reference!$C$2)+1,0)/(10^3)),
ROUND(S45,3)*(VLOOKUP($F45,Reference!$C$62:$F$103,COLUMN(Reference!$E$2)-COLUMN(Reference!$C$2)+1,0)/(10^3)))))</f>
        <v/>
      </c>
      <c r="AG45" s="377" t="str">
        <f>IF(T45="","",
IF($E45=Reference!$H$62,
ROUND(T45,3)*'기준연도 활동자료 입력'!$G45*(VLOOKUP($F45,Reference!$C$62:$F$103,COLUMN(Reference!$E$2)-COLUMN(Reference!$C$2)+1,0)/(10^3)),
IF($E45=Reference!$H$63,
ROUND(T45,3)*(1-'기준연도 활동자료 입력'!$G45)*(VLOOKUP($F45,Reference!$C$62:$F$103,COLUMN(Reference!$E$2)-COLUMN(Reference!$C$2)+1,0)/(10^3)),
ROUND(T45,3)*(VLOOKUP($F45,Reference!$C$62:$F$103,COLUMN(Reference!$E$2)-COLUMN(Reference!$C$2)+1,0)/(10^3)))))</f>
        <v/>
      </c>
      <c r="AH45" s="364">
        <f t="shared" si="23"/>
        <v>0</v>
      </c>
      <c r="AI45" s="363" t="str">
        <f>IF(I45="","",
IF($E45=Reference!$H$62,
ROUND(I45,3)*'기준연도 활동자료 입력'!$G45*(VLOOKUP($F45,Reference!$C$62:$F$103,COLUMN(Reference!$F$2)-COLUMN(Reference!$C$2)+1,0)/(10^3)),
IF($E45=Reference!$H$63,
ROUND(I45,3)*(1-'기준연도 활동자료 입력'!$G45)*(VLOOKUP($F45,Reference!$C$62:$F$103,COLUMN(Reference!$F$2)-COLUMN(Reference!$C$2)+1,0)/(10^3)),
ROUND(I45,3)*(VLOOKUP($F45,Reference!$C$62:$F$103,COLUMN(Reference!$F$2)-COLUMN(Reference!$C$2)+1,0)/(10^3)))))</f>
        <v/>
      </c>
      <c r="AJ45" s="376" t="str">
        <f>IF(J45="","",
IF($E45=Reference!$H$62,
ROUND(J45,3)*'기준연도 활동자료 입력'!$G45*(VLOOKUP($F45,Reference!$C$62:$F$103,COLUMN(Reference!$F$2)-COLUMN(Reference!$C$2)+1,0)/(10^3)),
IF($E45=Reference!$H$63,
ROUND(J45,3)*(1-'기준연도 활동자료 입력'!$G45)*(VLOOKUP($F45,Reference!$C$62:$F$103,COLUMN(Reference!$F$2)-COLUMN(Reference!$C$2)+1,0)/(10^3)),
ROUND(J45,3)*(VLOOKUP($F45,Reference!$C$62:$F$103,COLUMN(Reference!$F$2)-COLUMN(Reference!$C$2)+1,0)/(10^3)))))</f>
        <v/>
      </c>
      <c r="AK45" s="376" t="str">
        <f>IF(K45="","",
IF($E45=Reference!$H$62,
ROUND(K45,3)*'기준연도 활동자료 입력'!$G45*(VLOOKUP($F45,Reference!$C$62:$F$103,COLUMN(Reference!$F$2)-COLUMN(Reference!$C$2)+1,0)/(10^3)),
IF($E45=Reference!$H$63,
ROUND(K45,3)*(1-'기준연도 활동자료 입력'!$G45)*(VLOOKUP($F45,Reference!$C$62:$F$103,COLUMN(Reference!$F$2)-COLUMN(Reference!$C$2)+1,0)/(10^3)),
ROUND(K45,3)*(VLOOKUP($F45,Reference!$C$62:$F$103,COLUMN(Reference!$F$2)-COLUMN(Reference!$C$2)+1,0)/(10^3)))))</f>
        <v/>
      </c>
      <c r="AL45" s="376" t="str">
        <f>IF(L45="","",
IF($E45=Reference!$H$62,
ROUND(L45,3)*'기준연도 활동자료 입력'!$G45*(VLOOKUP($F45,Reference!$C$62:$F$103,COLUMN(Reference!$F$2)-COLUMN(Reference!$C$2)+1,0)/(10^3)),
IF($E45=Reference!$H$63,
ROUND(L45,3)*(1-'기준연도 활동자료 입력'!$G45)*(VLOOKUP($F45,Reference!$C$62:$F$103,COLUMN(Reference!$F$2)-COLUMN(Reference!$C$2)+1,0)/(10^3)),
ROUND(L45,3)*(VLOOKUP($F45,Reference!$C$62:$F$103,COLUMN(Reference!$F$2)-COLUMN(Reference!$C$2)+1,0)/(10^3)))))</f>
        <v/>
      </c>
      <c r="AM45" s="376" t="str">
        <f>IF(M45="","",
IF($E45=Reference!$H$62,
ROUND(M45,3)*'기준연도 활동자료 입력'!$G45*(VLOOKUP($F45,Reference!$C$62:$F$103,COLUMN(Reference!$F$2)-COLUMN(Reference!$C$2)+1,0)/(10^3)),
IF($E45=Reference!$H$63,
ROUND(M45,3)*(1-'기준연도 활동자료 입력'!$G45)*(VLOOKUP($F45,Reference!$C$62:$F$103,COLUMN(Reference!$F$2)-COLUMN(Reference!$C$2)+1,0)/(10^3)),
ROUND(M45,3)*(VLOOKUP($F45,Reference!$C$62:$F$103,COLUMN(Reference!$F$2)-COLUMN(Reference!$C$2)+1,0)/(10^3)))))</f>
        <v/>
      </c>
      <c r="AN45" s="376" t="str">
        <f>IF(N45="","",
IF($E45=Reference!$H$62,
ROUND(N45,3)*'기준연도 활동자료 입력'!$G45*(VLOOKUP($F45,Reference!$C$62:$F$103,COLUMN(Reference!$F$2)-COLUMN(Reference!$C$2)+1,0)/(10^3)),
IF($E45=Reference!$H$63,
ROUND(N45,3)*(1-'기준연도 활동자료 입력'!$G45)*(VLOOKUP($F45,Reference!$C$62:$F$103,COLUMN(Reference!$F$2)-COLUMN(Reference!$C$2)+1,0)/(10^3)),
ROUND(N45,3)*(VLOOKUP($F45,Reference!$C$62:$F$103,COLUMN(Reference!$F$2)-COLUMN(Reference!$C$2)+1,0)/(10^3)))))</f>
        <v/>
      </c>
      <c r="AO45" s="376" t="str">
        <f>IF(O45="","",
IF($E45=Reference!$H$62,
ROUND(O45,3)*'기준연도 활동자료 입력'!$G45*(VLOOKUP($F45,Reference!$C$62:$F$103,COLUMN(Reference!$F$2)-COLUMN(Reference!$C$2)+1,0)/(10^3)),
IF($E45=Reference!$H$63,
ROUND(O45,3)*(1-'기준연도 활동자료 입력'!$G45)*(VLOOKUP($F45,Reference!$C$62:$F$103,COLUMN(Reference!$F$2)-COLUMN(Reference!$C$2)+1,0)/(10^3)),
ROUND(O45,3)*(VLOOKUP($F45,Reference!$C$62:$F$103,COLUMN(Reference!$F$2)-COLUMN(Reference!$C$2)+1,0)/(10^3)))))</f>
        <v/>
      </c>
      <c r="AP45" s="376" t="str">
        <f>IF(P45="","",
IF($E45=Reference!$H$62,
ROUND(P45,3)*'기준연도 활동자료 입력'!$G45*(VLOOKUP($F45,Reference!$C$62:$F$103,COLUMN(Reference!$F$2)-COLUMN(Reference!$C$2)+1,0)/(10^3)),
IF($E45=Reference!$H$63,
ROUND(P45,3)*(1-'기준연도 활동자료 입력'!$G45)*(VLOOKUP($F45,Reference!$C$62:$F$103,COLUMN(Reference!$F$2)-COLUMN(Reference!$C$2)+1,0)/(10^3)),
ROUND(P45,3)*(VLOOKUP($F45,Reference!$C$62:$F$103,COLUMN(Reference!$F$2)-COLUMN(Reference!$C$2)+1,0)/(10^3)))))</f>
        <v/>
      </c>
      <c r="AQ45" s="376" t="str">
        <f>IF(Q45="","",
IF($E45=Reference!$H$62,
ROUND(Q45,3)*'기준연도 활동자료 입력'!$G45*(VLOOKUP($F45,Reference!$C$62:$F$103,COLUMN(Reference!$F$2)-COLUMN(Reference!$C$2)+1,0)/(10^3)),
IF($E45=Reference!$H$63,
ROUND(Q45,3)*(1-'기준연도 활동자료 입력'!$G45)*(VLOOKUP($F45,Reference!$C$62:$F$103,COLUMN(Reference!$F$2)-COLUMN(Reference!$C$2)+1,0)/(10^3)),
ROUND(Q45,3)*(VLOOKUP($F45,Reference!$C$62:$F$103,COLUMN(Reference!$F$2)-COLUMN(Reference!$C$2)+1,0)/(10^3)))))</f>
        <v/>
      </c>
      <c r="AR45" s="376" t="str">
        <f>IF(R45="","",
IF($E45=Reference!$H$62,
ROUND(R45,3)*'기준연도 활동자료 입력'!$G45*(VLOOKUP($F45,Reference!$C$62:$F$103,COLUMN(Reference!$F$2)-COLUMN(Reference!$C$2)+1,0)/(10^3)),
IF($E45=Reference!$H$63,
ROUND(R45,3)*(1-'기준연도 활동자료 입력'!$G45)*(VLOOKUP($F45,Reference!$C$62:$F$103,COLUMN(Reference!$F$2)-COLUMN(Reference!$C$2)+1,0)/(10^3)),
ROUND(R45,3)*(VLOOKUP($F45,Reference!$C$62:$F$103,COLUMN(Reference!$F$2)-COLUMN(Reference!$C$2)+1,0)/(10^3)))))</f>
        <v/>
      </c>
      <c r="AS45" s="376" t="str">
        <f>IF(S45="","",
IF($E45=Reference!$H$62,
ROUND(S45,3)*'기준연도 활동자료 입력'!$G45*(VLOOKUP($F45,Reference!$C$62:$F$103,COLUMN(Reference!$F$2)-COLUMN(Reference!$C$2)+1,0)/(10^3)),
IF($E45=Reference!$H$63,
ROUND(S45,3)*(1-'기준연도 활동자료 입력'!$G45)*(VLOOKUP($F45,Reference!$C$62:$F$103,COLUMN(Reference!$F$2)-COLUMN(Reference!$C$2)+1,0)/(10^3)),
ROUND(S45,3)*(VLOOKUP($F45,Reference!$C$62:$F$103,COLUMN(Reference!$F$2)-COLUMN(Reference!$C$2)+1,0)/(10^3)))))</f>
        <v/>
      </c>
      <c r="AT45" s="377" t="str">
        <f>IF(T45="","",
IF($E45=Reference!$H$62,
ROUND(T45,3)*'기준연도 활동자료 입력'!$G45*(VLOOKUP($F45,Reference!$C$62:$F$103,COLUMN(Reference!$F$2)-COLUMN(Reference!$C$2)+1,0)/(10^3)),
IF($E45=Reference!$H$63,
ROUND(T45,3)*(1-'기준연도 활동자료 입력'!$G45)*(VLOOKUP($F45,Reference!$C$62:$F$103,COLUMN(Reference!$F$2)-COLUMN(Reference!$C$2)+1,0)/(10^3)),
ROUND(T45,3)*(VLOOKUP($F45,Reference!$C$62:$F$103,COLUMN(Reference!$F$2)-COLUMN(Reference!$C$2)+1,0)/(10^3)))))</f>
        <v/>
      </c>
      <c r="AU45" s="364">
        <f t="shared" si="24"/>
        <v>0</v>
      </c>
      <c r="AV45" s="418"/>
      <c r="AW45" s="419"/>
      <c r="AX45" s="419"/>
      <c r="AY45" s="419"/>
      <c r="AZ45" s="419"/>
      <c r="BA45" s="419"/>
      <c r="BB45" s="419"/>
      <c r="BC45" s="419"/>
      <c r="BD45" s="419"/>
      <c r="BE45" s="419"/>
      <c r="BF45" s="419"/>
      <c r="BG45" s="420"/>
      <c r="BH45" s="421">
        <f t="shared" si="6"/>
        <v>0</v>
      </c>
    </row>
    <row r="46" spans="2:60" ht="17.149999999999999" customHeight="1">
      <c r="B46" s="503"/>
      <c r="C46" s="482"/>
      <c r="D46" s="483"/>
      <c r="E46" s="229"/>
      <c r="F46" s="280"/>
      <c r="G46" s="230"/>
      <c r="H46" s="302" t="str">
        <f>IF($F46="","",
VLOOKUP($F46,Reference!$C$62:$D$103,2,0))</f>
        <v/>
      </c>
      <c r="I46" s="281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3"/>
      <c r="U46" s="358">
        <f t="shared" si="0"/>
        <v>0</v>
      </c>
      <c r="V46" s="375" t="str">
        <f>IF(I46="","",
IF($E46=Reference!$H$62,
ROUND(I46,3)*'기준연도 활동자료 입력'!$G46*(VLOOKUP($F46,Reference!$C$62:$F$103,COLUMN(Reference!$E$2)-COLUMN(Reference!$C$2)+1,0)/(10^3)),
IF($E46=Reference!$H$63,
ROUND(I46,3)*(1-'기준연도 활동자료 입력'!$G46)*(VLOOKUP($F46,Reference!$C$62:$F$103,COLUMN(Reference!$E$2)-COLUMN(Reference!$C$2)+1,0)/(10^3)),
ROUND(I46,3)*(VLOOKUP($F46,Reference!$C$62:$F$103,COLUMN(Reference!$E$2)-COLUMN(Reference!$C$2)+1,0)/(10^3)))))</f>
        <v/>
      </c>
      <c r="W46" s="376" t="str">
        <f>IF(J46="","",
IF($E46=Reference!$H$62,
ROUND(J46,3)*'기준연도 활동자료 입력'!$G46*(VLOOKUP($F46,Reference!$C$62:$F$103,COLUMN(Reference!$E$2)-COLUMN(Reference!$C$2)+1,0)/(10^3)),
IF($E46=Reference!$H$63,
ROUND(J46,3)*(1-'기준연도 활동자료 입력'!$G46)*(VLOOKUP($F46,Reference!$C$62:$F$103,COLUMN(Reference!$E$2)-COLUMN(Reference!$C$2)+1,0)/(10^3)),
ROUND(J46,3)*(VLOOKUP($F46,Reference!$C$62:$F$103,COLUMN(Reference!$E$2)-COLUMN(Reference!$C$2)+1,0)/(10^3)))))</f>
        <v/>
      </c>
      <c r="X46" s="376" t="str">
        <f>IF(K46="","",
IF($E46=Reference!$H$62,
ROUND(K46,3)*'기준연도 활동자료 입력'!$G46*(VLOOKUP($F46,Reference!$C$62:$F$103,COLUMN(Reference!$E$2)-COLUMN(Reference!$C$2)+1,0)/(10^3)),
IF($E46=Reference!$H$63,
ROUND(K46,3)*(1-'기준연도 활동자료 입력'!$G46)*(VLOOKUP($F46,Reference!$C$62:$F$103,COLUMN(Reference!$E$2)-COLUMN(Reference!$C$2)+1,0)/(10^3)),
ROUND(K46,3)*(VLOOKUP($F46,Reference!$C$62:$F$103,COLUMN(Reference!$E$2)-COLUMN(Reference!$C$2)+1,0)/(10^3)))))</f>
        <v/>
      </c>
      <c r="Y46" s="376" t="str">
        <f>IF(L46="","",
IF($E46=Reference!$H$62,
ROUND(L46,3)*'기준연도 활동자료 입력'!$G46*(VLOOKUP($F46,Reference!$C$62:$F$103,COLUMN(Reference!$E$2)-COLUMN(Reference!$C$2)+1,0)/(10^3)),
IF($E46=Reference!$H$63,
ROUND(L46,3)*(1-'기준연도 활동자료 입력'!$G46)*(VLOOKUP($F46,Reference!$C$62:$F$103,COLUMN(Reference!$E$2)-COLUMN(Reference!$C$2)+1,0)/(10^3)),
ROUND(L46,3)*(VLOOKUP($F46,Reference!$C$62:$F$103,COLUMN(Reference!$E$2)-COLUMN(Reference!$C$2)+1,0)/(10^3)))))</f>
        <v/>
      </c>
      <c r="Z46" s="376" t="str">
        <f>IF(M46="","",
IF($E46=Reference!$H$62,
ROUND(M46,3)*'기준연도 활동자료 입력'!$G46*(VLOOKUP($F46,Reference!$C$62:$F$103,COLUMN(Reference!$E$2)-COLUMN(Reference!$C$2)+1,0)/(10^3)),
IF($E46=Reference!$H$63,
ROUND(M46,3)*(1-'기준연도 활동자료 입력'!$G46)*(VLOOKUP($F46,Reference!$C$62:$F$103,COLUMN(Reference!$E$2)-COLUMN(Reference!$C$2)+1,0)/(10^3)),
ROUND(M46,3)*(VLOOKUP($F46,Reference!$C$62:$F$103,COLUMN(Reference!$E$2)-COLUMN(Reference!$C$2)+1,0)/(10^3)))))</f>
        <v/>
      </c>
      <c r="AA46" s="376" t="str">
        <f>IF(N46="","",
IF($E46=Reference!$H$62,
ROUND(N46,3)*'기준연도 활동자료 입력'!$G46*(VLOOKUP($F46,Reference!$C$62:$F$103,COLUMN(Reference!$E$2)-COLUMN(Reference!$C$2)+1,0)/(10^3)),
IF($E46=Reference!$H$63,
ROUND(N46,3)*(1-'기준연도 활동자료 입력'!$G46)*(VLOOKUP($F46,Reference!$C$62:$F$103,COLUMN(Reference!$E$2)-COLUMN(Reference!$C$2)+1,0)/(10^3)),
ROUND(N46,3)*(VLOOKUP($F46,Reference!$C$62:$F$103,COLUMN(Reference!$E$2)-COLUMN(Reference!$C$2)+1,0)/(10^3)))))</f>
        <v/>
      </c>
      <c r="AB46" s="376" t="str">
        <f>IF(O46="","",
IF($E46=Reference!$H$62,
ROUND(O46,3)*'기준연도 활동자료 입력'!$G46*(VLOOKUP($F46,Reference!$C$62:$F$103,COLUMN(Reference!$E$2)-COLUMN(Reference!$C$2)+1,0)/(10^3)),
IF($E46=Reference!$H$63,
ROUND(O46,3)*(1-'기준연도 활동자료 입력'!$G46)*(VLOOKUP($F46,Reference!$C$62:$F$103,COLUMN(Reference!$E$2)-COLUMN(Reference!$C$2)+1,0)/(10^3)),
ROUND(O46,3)*(VLOOKUP($F46,Reference!$C$62:$F$103,COLUMN(Reference!$E$2)-COLUMN(Reference!$C$2)+1,0)/(10^3)))))</f>
        <v/>
      </c>
      <c r="AC46" s="376" t="str">
        <f>IF(P46="","",
IF($E46=Reference!$H$62,
ROUND(P46,3)*'기준연도 활동자료 입력'!$G46*(VLOOKUP($F46,Reference!$C$62:$F$103,COLUMN(Reference!$E$2)-COLUMN(Reference!$C$2)+1,0)/(10^3)),
IF($E46=Reference!$H$63,
ROUND(P46,3)*(1-'기준연도 활동자료 입력'!$G46)*(VLOOKUP($F46,Reference!$C$62:$F$103,COLUMN(Reference!$E$2)-COLUMN(Reference!$C$2)+1,0)/(10^3)),
ROUND(P46,3)*(VLOOKUP($F46,Reference!$C$62:$F$103,COLUMN(Reference!$E$2)-COLUMN(Reference!$C$2)+1,0)/(10^3)))))</f>
        <v/>
      </c>
      <c r="AD46" s="376" t="str">
        <f>IF(Q46="","",
IF($E46=Reference!$H$62,
ROUND(Q46,3)*'기준연도 활동자료 입력'!$G46*(VLOOKUP($F46,Reference!$C$62:$F$103,COLUMN(Reference!$E$2)-COLUMN(Reference!$C$2)+1,0)/(10^3)),
IF($E46=Reference!$H$63,
ROUND(Q46,3)*(1-'기준연도 활동자료 입력'!$G46)*(VLOOKUP($F46,Reference!$C$62:$F$103,COLUMN(Reference!$E$2)-COLUMN(Reference!$C$2)+1,0)/(10^3)),
ROUND(Q46,3)*(VLOOKUP($F46,Reference!$C$62:$F$103,COLUMN(Reference!$E$2)-COLUMN(Reference!$C$2)+1,0)/(10^3)))))</f>
        <v/>
      </c>
      <c r="AE46" s="376" t="str">
        <f>IF(R46="","",
IF($E46=Reference!$H$62,
ROUND(R46,3)*'기준연도 활동자료 입력'!$G46*(VLOOKUP($F46,Reference!$C$62:$F$103,COLUMN(Reference!$E$2)-COLUMN(Reference!$C$2)+1,0)/(10^3)),
IF($E46=Reference!$H$63,
ROUND(R46,3)*(1-'기준연도 활동자료 입력'!$G46)*(VLOOKUP($F46,Reference!$C$62:$F$103,COLUMN(Reference!$E$2)-COLUMN(Reference!$C$2)+1,0)/(10^3)),
ROUND(R46,3)*(VLOOKUP($F46,Reference!$C$62:$F$103,COLUMN(Reference!$E$2)-COLUMN(Reference!$C$2)+1,0)/(10^3)))))</f>
        <v/>
      </c>
      <c r="AF46" s="376" t="str">
        <f>IF(S46="","",
IF($E46=Reference!$H$62,
ROUND(S46,3)*'기준연도 활동자료 입력'!$G46*(VLOOKUP($F46,Reference!$C$62:$F$103,COLUMN(Reference!$E$2)-COLUMN(Reference!$C$2)+1,0)/(10^3)),
IF($E46=Reference!$H$63,
ROUND(S46,3)*(1-'기준연도 활동자료 입력'!$G46)*(VLOOKUP($F46,Reference!$C$62:$F$103,COLUMN(Reference!$E$2)-COLUMN(Reference!$C$2)+1,0)/(10^3)),
ROUND(S46,3)*(VLOOKUP($F46,Reference!$C$62:$F$103,COLUMN(Reference!$E$2)-COLUMN(Reference!$C$2)+1,0)/(10^3)))))</f>
        <v/>
      </c>
      <c r="AG46" s="377" t="str">
        <f>IF(T46="","",
IF($E46=Reference!$H$62,
ROUND(T46,3)*'기준연도 활동자료 입력'!$G46*(VLOOKUP($F46,Reference!$C$62:$F$103,COLUMN(Reference!$E$2)-COLUMN(Reference!$C$2)+1,0)/(10^3)),
IF($E46=Reference!$H$63,
ROUND(T46,3)*(1-'기준연도 활동자료 입력'!$G46)*(VLOOKUP($F46,Reference!$C$62:$F$103,COLUMN(Reference!$E$2)-COLUMN(Reference!$C$2)+1,0)/(10^3)),
ROUND(T46,3)*(VLOOKUP($F46,Reference!$C$62:$F$103,COLUMN(Reference!$E$2)-COLUMN(Reference!$C$2)+1,0)/(10^3)))))</f>
        <v/>
      </c>
      <c r="AH46" s="364">
        <f t="shared" si="23"/>
        <v>0</v>
      </c>
      <c r="AI46" s="363" t="str">
        <f>IF(I46="","",
IF($E46=Reference!$H$62,
ROUND(I46,3)*'기준연도 활동자료 입력'!$G46*(VLOOKUP($F46,Reference!$C$62:$F$103,COLUMN(Reference!$F$2)-COLUMN(Reference!$C$2)+1,0)/(10^3)),
IF($E46=Reference!$H$63,
ROUND(I46,3)*(1-'기준연도 활동자료 입력'!$G46)*(VLOOKUP($F46,Reference!$C$62:$F$103,COLUMN(Reference!$F$2)-COLUMN(Reference!$C$2)+1,0)/(10^3)),
ROUND(I46,3)*(VLOOKUP($F46,Reference!$C$62:$F$103,COLUMN(Reference!$F$2)-COLUMN(Reference!$C$2)+1,0)/(10^3)))))</f>
        <v/>
      </c>
      <c r="AJ46" s="376" t="str">
        <f>IF(J46="","",
IF($E46=Reference!$H$62,
ROUND(J46,3)*'기준연도 활동자료 입력'!$G46*(VLOOKUP($F46,Reference!$C$62:$F$103,COLUMN(Reference!$F$2)-COLUMN(Reference!$C$2)+1,0)/(10^3)),
IF($E46=Reference!$H$63,
ROUND(J46,3)*(1-'기준연도 활동자료 입력'!$G46)*(VLOOKUP($F46,Reference!$C$62:$F$103,COLUMN(Reference!$F$2)-COLUMN(Reference!$C$2)+1,0)/(10^3)),
ROUND(J46,3)*(VLOOKUP($F46,Reference!$C$62:$F$103,COLUMN(Reference!$F$2)-COLUMN(Reference!$C$2)+1,0)/(10^3)))))</f>
        <v/>
      </c>
      <c r="AK46" s="376" t="str">
        <f>IF(K46="","",
IF($E46=Reference!$H$62,
ROUND(K46,3)*'기준연도 활동자료 입력'!$G46*(VLOOKUP($F46,Reference!$C$62:$F$103,COLUMN(Reference!$F$2)-COLUMN(Reference!$C$2)+1,0)/(10^3)),
IF($E46=Reference!$H$63,
ROUND(K46,3)*(1-'기준연도 활동자료 입력'!$G46)*(VLOOKUP($F46,Reference!$C$62:$F$103,COLUMN(Reference!$F$2)-COLUMN(Reference!$C$2)+1,0)/(10^3)),
ROUND(K46,3)*(VLOOKUP($F46,Reference!$C$62:$F$103,COLUMN(Reference!$F$2)-COLUMN(Reference!$C$2)+1,0)/(10^3)))))</f>
        <v/>
      </c>
      <c r="AL46" s="376" t="str">
        <f>IF(L46="","",
IF($E46=Reference!$H$62,
ROUND(L46,3)*'기준연도 활동자료 입력'!$G46*(VLOOKUP($F46,Reference!$C$62:$F$103,COLUMN(Reference!$F$2)-COLUMN(Reference!$C$2)+1,0)/(10^3)),
IF($E46=Reference!$H$63,
ROUND(L46,3)*(1-'기준연도 활동자료 입력'!$G46)*(VLOOKUP($F46,Reference!$C$62:$F$103,COLUMN(Reference!$F$2)-COLUMN(Reference!$C$2)+1,0)/(10^3)),
ROUND(L46,3)*(VLOOKUP($F46,Reference!$C$62:$F$103,COLUMN(Reference!$F$2)-COLUMN(Reference!$C$2)+1,0)/(10^3)))))</f>
        <v/>
      </c>
      <c r="AM46" s="376" t="str">
        <f>IF(M46="","",
IF($E46=Reference!$H$62,
ROUND(M46,3)*'기준연도 활동자료 입력'!$G46*(VLOOKUP($F46,Reference!$C$62:$F$103,COLUMN(Reference!$F$2)-COLUMN(Reference!$C$2)+1,0)/(10^3)),
IF($E46=Reference!$H$63,
ROUND(M46,3)*(1-'기준연도 활동자료 입력'!$G46)*(VLOOKUP($F46,Reference!$C$62:$F$103,COLUMN(Reference!$F$2)-COLUMN(Reference!$C$2)+1,0)/(10^3)),
ROUND(M46,3)*(VLOOKUP($F46,Reference!$C$62:$F$103,COLUMN(Reference!$F$2)-COLUMN(Reference!$C$2)+1,0)/(10^3)))))</f>
        <v/>
      </c>
      <c r="AN46" s="376" t="str">
        <f>IF(N46="","",
IF($E46=Reference!$H$62,
ROUND(N46,3)*'기준연도 활동자료 입력'!$G46*(VLOOKUP($F46,Reference!$C$62:$F$103,COLUMN(Reference!$F$2)-COLUMN(Reference!$C$2)+1,0)/(10^3)),
IF($E46=Reference!$H$63,
ROUND(N46,3)*(1-'기준연도 활동자료 입력'!$G46)*(VLOOKUP($F46,Reference!$C$62:$F$103,COLUMN(Reference!$F$2)-COLUMN(Reference!$C$2)+1,0)/(10^3)),
ROUND(N46,3)*(VLOOKUP($F46,Reference!$C$62:$F$103,COLUMN(Reference!$F$2)-COLUMN(Reference!$C$2)+1,0)/(10^3)))))</f>
        <v/>
      </c>
      <c r="AO46" s="376" t="str">
        <f>IF(O46="","",
IF($E46=Reference!$H$62,
ROUND(O46,3)*'기준연도 활동자료 입력'!$G46*(VLOOKUP($F46,Reference!$C$62:$F$103,COLUMN(Reference!$F$2)-COLUMN(Reference!$C$2)+1,0)/(10^3)),
IF($E46=Reference!$H$63,
ROUND(O46,3)*(1-'기준연도 활동자료 입력'!$G46)*(VLOOKUP($F46,Reference!$C$62:$F$103,COLUMN(Reference!$F$2)-COLUMN(Reference!$C$2)+1,0)/(10^3)),
ROUND(O46,3)*(VLOOKUP($F46,Reference!$C$62:$F$103,COLUMN(Reference!$F$2)-COLUMN(Reference!$C$2)+1,0)/(10^3)))))</f>
        <v/>
      </c>
      <c r="AP46" s="376" t="str">
        <f>IF(P46="","",
IF($E46=Reference!$H$62,
ROUND(P46,3)*'기준연도 활동자료 입력'!$G46*(VLOOKUP($F46,Reference!$C$62:$F$103,COLUMN(Reference!$F$2)-COLUMN(Reference!$C$2)+1,0)/(10^3)),
IF($E46=Reference!$H$63,
ROUND(P46,3)*(1-'기준연도 활동자료 입력'!$G46)*(VLOOKUP($F46,Reference!$C$62:$F$103,COLUMN(Reference!$F$2)-COLUMN(Reference!$C$2)+1,0)/(10^3)),
ROUND(P46,3)*(VLOOKUP($F46,Reference!$C$62:$F$103,COLUMN(Reference!$F$2)-COLUMN(Reference!$C$2)+1,0)/(10^3)))))</f>
        <v/>
      </c>
      <c r="AQ46" s="376" t="str">
        <f>IF(Q46="","",
IF($E46=Reference!$H$62,
ROUND(Q46,3)*'기준연도 활동자료 입력'!$G46*(VLOOKUP($F46,Reference!$C$62:$F$103,COLUMN(Reference!$F$2)-COLUMN(Reference!$C$2)+1,0)/(10^3)),
IF($E46=Reference!$H$63,
ROUND(Q46,3)*(1-'기준연도 활동자료 입력'!$G46)*(VLOOKUP($F46,Reference!$C$62:$F$103,COLUMN(Reference!$F$2)-COLUMN(Reference!$C$2)+1,0)/(10^3)),
ROUND(Q46,3)*(VLOOKUP($F46,Reference!$C$62:$F$103,COLUMN(Reference!$F$2)-COLUMN(Reference!$C$2)+1,0)/(10^3)))))</f>
        <v/>
      </c>
      <c r="AR46" s="376" t="str">
        <f>IF(R46="","",
IF($E46=Reference!$H$62,
ROUND(R46,3)*'기준연도 활동자료 입력'!$G46*(VLOOKUP($F46,Reference!$C$62:$F$103,COLUMN(Reference!$F$2)-COLUMN(Reference!$C$2)+1,0)/(10^3)),
IF($E46=Reference!$H$63,
ROUND(R46,3)*(1-'기준연도 활동자료 입력'!$G46)*(VLOOKUP($F46,Reference!$C$62:$F$103,COLUMN(Reference!$F$2)-COLUMN(Reference!$C$2)+1,0)/(10^3)),
ROUND(R46,3)*(VLOOKUP($F46,Reference!$C$62:$F$103,COLUMN(Reference!$F$2)-COLUMN(Reference!$C$2)+1,0)/(10^3)))))</f>
        <v/>
      </c>
      <c r="AS46" s="376" t="str">
        <f>IF(S46="","",
IF($E46=Reference!$H$62,
ROUND(S46,3)*'기준연도 활동자료 입력'!$G46*(VLOOKUP($F46,Reference!$C$62:$F$103,COLUMN(Reference!$F$2)-COLUMN(Reference!$C$2)+1,0)/(10^3)),
IF($E46=Reference!$H$63,
ROUND(S46,3)*(1-'기준연도 활동자료 입력'!$G46)*(VLOOKUP($F46,Reference!$C$62:$F$103,COLUMN(Reference!$F$2)-COLUMN(Reference!$C$2)+1,0)/(10^3)),
ROUND(S46,3)*(VLOOKUP($F46,Reference!$C$62:$F$103,COLUMN(Reference!$F$2)-COLUMN(Reference!$C$2)+1,0)/(10^3)))))</f>
        <v/>
      </c>
      <c r="AT46" s="377" t="str">
        <f>IF(T46="","",
IF($E46=Reference!$H$62,
ROUND(T46,3)*'기준연도 활동자료 입력'!$G46*(VLOOKUP($F46,Reference!$C$62:$F$103,COLUMN(Reference!$F$2)-COLUMN(Reference!$C$2)+1,0)/(10^3)),
IF($E46=Reference!$H$63,
ROUND(T46,3)*(1-'기준연도 활동자료 입력'!$G46)*(VLOOKUP($F46,Reference!$C$62:$F$103,COLUMN(Reference!$F$2)-COLUMN(Reference!$C$2)+1,0)/(10^3)),
ROUND(T46,3)*(VLOOKUP($F46,Reference!$C$62:$F$103,COLUMN(Reference!$F$2)-COLUMN(Reference!$C$2)+1,0)/(10^3)))))</f>
        <v/>
      </c>
      <c r="AU46" s="364">
        <f t="shared" si="24"/>
        <v>0</v>
      </c>
      <c r="AV46" s="418"/>
      <c r="AW46" s="419"/>
      <c r="AX46" s="419"/>
      <c r="AY46" s="419"/>
      <c r="AZ46" s="419"/>
      <c r="BA46" s="419"/>
      <c r="BB46" s="419"/>
      <c r="BC46" s="419"/>
      <c r="BD46" s="419"/>
      <c r="BE46" s="419"/>
      <c r="BF46" s="419"/>
      <c r="BG46" s="420"/>
      <c r="BH46" s="421">
        <f t="shared" si="6"/>
        <v>0</v>
      </c>
    </row>
    <row r="47" spans="2:60" ht="17.149999999999999" customHeight="1">
      <c r="B47" s="503"/>
      <c r="C47" s="482"/>
      <c r="D47" s="483"/>
      <c r="E47" s="229"/>
      <c r="F47" s="280"/>
      <c r="G47" s="230"/>
      <c r="H47" s="302" t="str">
        <f>IF($F47="","",
VLOOKUP($F47,Reference!$C$62:$D$103,2,0))</f>
        <v/>
      </c>
      <c r="I47" s="281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3"/>
      <c r="U47" s="358">
        <f t="shared" si="0"/>
        <v>0</v>
      </c>
      <c r="V47" s="375" t="str">
        <f>IF(I47="","",
IF($E47=Reference!$H$62,
ROUND(I47,3)*'기준연도 활동자료 입력'!$G47*(VLOOKUP($F47,Reference!$C$62:$F$103,COLUMN(Reference!$E$2)-COLUMN(Reference!$C$2)+1,0)/(10^3)),
IF($E47=Reference!$H$63,
ROUND(I47,3)*(1-'기준연도 활동자료 입력'!$G47)*(VLOOKUP($F47,Reference!$C$62:$F$103,COLUMN(Reference!$E$2)-COLUMN(Reference!$C$2)+1,0)/(10^3)),
ROUND(I47,3)*(VLOOKUP($F47,Reference!$C$62:$F$103,COLUMN(Reference!$E$2)-COLUMN(Reference!$C$2)+1,0)/(10^3)))))</f>
        <v/>
      </c>
      <c r="W47" s="376" t="str">
        <f>IF(J47="","",
IF($E47=Reference!$H$62,
ROUND(J47,3)*'기준연도 활동자료 입력'!$G47*(VLOOKUP($F47,Reference!$C$62:$F$103,COLUMN(Reference!$E$2)-COLUMN(Reference!$C$2)+1,0)/(10^3)),
IF($E47=Reference!$H$63,
ROUND(J47,3)*(1-'기준연도 활동자료 입력'!$G47)*(VLOOKUP($F47,Reference!$C$62:$F$103,COLUMN(Reference!$E$2)-COLUMN(Reference!$C$2)+1,0)/(10^3)),
ROUND(J47,3)*(VLOOKUP($F47,Reference!$C$62:$F$103,COLUMN(Reference!$E$2)-COLUMN(Reference!$C$2)+1,0)/(10^3)))))</f>
        <v/>
      </c>
      <c r="X47" s="376" t="str">
        <f>IF(K47="","",
IF($E47=Reference!$H$62,
ROUND(K47,3)*'기준연도 활동자료 입력'!$G47*(VLOOKUP($F47,Reference!$C$62:$F$103,COLUMN(Reference!$E$2)-COLUMN(Reference!$C$2)+1,0)/(10^3)),
IF($E47=Reference!$H$63,
ROUND(K47,3)*(1-'기준연도 활동자료 입력'!$G47)*(VLOOKUP($F47,Reference!$C$62:$F$103,COLUMN(Reference!$E$2)-COLUMN(Reference!$C$2)+1,0)/(10^3)),
ROUND(K47,3)*(VLOOKUP($F47,Reference!$C$62:$F$103,COLUMN(Reference!$E$2)-COLUMN(Reference!$C$2)+1,0)/(10^3)))))</f>
        <v/>
      </c>
      <c r="Y47" s="376" t="str">
        <f>IF(L47="","",
IF($E47=Reference!$H$62,
ROUND(L47,3)*'기준연도 활동자료 입력'!$G47*(VLOOKUP($F47,Reference!$C$62:$F$103,COLUMN(Reference!$E$2)-COLUMN(Reference!$C$2)+1,0)/(10^3)),
IF($E47=Reference!$H$63,
ROUND(L47,3)*(1-'기준연도 활동자료 입력'!$G47)*(VLOOKUP($F47,Reference!$C$62:$F$103,COLUMN(Reference!$E$2)-COLUMN(Reference!$C$2)+1,0)/(10^3)),
ROUND(L47,3)*(VLOOKUP($F47,Reference!$C$62:$F$103,COLUMN(Reference!$E$2)-COLUMN(Reference!$C$2)+1,0)/(10^3)))))</f>
        <v/>
      </c>
      <c r="Z47" s="376" t="str">
        <f>IF(M47="","",
IF($E47=Reference!$H$62,
ROUND(M47,3)*'기준연도 활동자료 입력'!$G47*(VLOOKUP($F47,Reference!$C$62:$F$103,COLUMN(Reference!$E$2)-COLUMN(Reference!$C$2)+1,0)/(10^3)),
IF($E47=Reference!$H$63,
ROUND(M47,3)*(1-'기준연도 활동자료 입력'!$G47)*(VLOOKUP($F47,Reference!$C$62:$F$103,COLUMN(Reference!$E$2)-COLUMN(Reference!$C$2)+1,0)/(10^3)),
ROUND(M47,3)*(VLOOKUP($F47,Reference!$C$62:$F$103,COLUMN(Reference!$E$2)-COLUMN(Reference!$C$2)+1,0)/(10^3)))))</f>
        <v/>
      </c>
      <c r="AA47" s="376" t="str">
        <f>IF(N47="","",
IF($E47=Reference!$H$62,
ROUND(N47,3)*'기준연도 활동자료 입력'!$G47*(VLOOKUP($F47,Reference!$C$62:$F$103,COLUMN(Reference!$E$2)-COLUMN(Reference!$C$2)+1,0)/(10^3)),
IF($E47=Reference!$H$63,
ROUND(N47,3)*(1-'기준연도 활동자료 입력'!$G47)*(VLOOKUP($F47,Reference!$C$62:$F$103,COLUMN(Reference!$E$2)-COLUMN(Reference!$C$2)+1,0)/(10^3)),
ROUND(N47,3)*(VLOOKUP($F47,Reference!$C$62:$F$103,COLUMN(Reference!$E$2)-COLUMN(Reference!$C$2)+1,0)/(10^3)))))</f>
        <v/>
      </c>
      <c r="AB47" s="376" t="str">
        <f>IF(O47="","",
IF($E47=Reference!$H$62,
ROUND(O47,3)*'기준연도 활동자료 입력'!$G47*(VLOOKUP($F47,Reference!$C$62:$F$103,COLUMN(Reference!$E$2)-COLUMN(Reference!$C$2)+1,0)/(10^3)),
IF($E47=Reference!$H$63,
ROUND(O47,3)*(1-'기준연도 활동자료 입력'!$G47)*(VLOOKUP($F47,Reference!$C$62:$F$103,COLUMN(Reference!$E$2)-COLUMN(Reference!$C$2)+1,0)/(10^3)),
ROUND(O47,3)*(VLOOKUP($F47,Reference!$C$62:$F$103,COLUMN(Reference!$E$2)-COLUMN(Reference!$C$2)+1,0)/(10^3)))))</f>
        <v/>
      </c>
      <c r="AC47" s="376" t="str">
        <f>IF(P47="","",
IF($E47=Reference!$H$62,
ROUND(P47,3)*'기준연도 활동자료 입력'!$G47*(VLOOKUP($F47,Reference!$C$62:$F$103,COLUMN(Reference!$E$2)-COLUMN(Reference!$C$2)+1,0)/(10^3)),
IF($E47=Reference!$H$63,
ROUND(P47,3)*(1-'기준연도 활동자료 입력'!$G47)*(VLOOKUP($F47,Reference!$C$62:$F$103,COLUMN(Reference!$E$2)-COLUMN(Reference!$C$2)+1,0)/(10^3)),
ROUND(P47,3)*(VLOOKUP($F47,Reference!$C$62:$F$103,COLUMN(Reference!$E$2)-COLUMN(Reference!$C$2)+1,0)/(10^3)))))</f>
        <v/>
      </c>
      <c r="AD47" s="376" t="str">
        <f>IF(Q47="","",
IF($E47=Reference!$H$62,
ROUND(Q47,3)*'기준연도 활동자료 입력'!$G47*(VLOOKUP($F47,Reference!$C$62:$F$103,COLUMN(Reference!$E$2)-COLUMN(Reference!$C$2)+1,0)/(10^3)),
IF($E47=Reference!$H$63,
ROUND(Q47,3)*(1-'기준연도 활동자료 입력'!$G47)*(VLOOKUP($F47,Reference!$C$62:$F$103,COLUMN(Reference!$E$2)-COLUMN(Reference!$C$2)+1,0)/(10^3)),
ROUND(Q47,3)*(VLOOKUP($F47,Reference!$C$62:$F$103,COLUMN(Reference!$E$2)-COLUMN(Reference!$C$2)+1,0)/(10^3)))))</f>
        <v/>
      </c>
      <c r="AE47" s="376" t="str">
        <f>IF(R47="","",
IF($E47=Reference!$H$62,
ROUND(R47,3)*'기준연도 활동자료 입력'!$G47*(VLOOKUP($F47,Reference!$C$62:$F$103,COLUMN(Reference!$E$2)-COLUMN(Reference!$C$2)+1,0)/(10^3)),
IF($E47=Reference!$H$63,
ROUND(R47,3)*(1-'기준연도 활동자료 입력'!$G47)*(VLOOKUP($F47,Reference!$C$62:$F$103,COLUMN(Reference!$E$2)-COLUMN(Reference!$C$2)+1,0)/(10^3)),
ROUND(R47,3)*(VLOOKUP($F47,Reference!$C$62:$F$103,COLUMN(Reference!$E$2)-COLUMN(Reference!$C$2)+1,0)/(10^3)))))</f>
        <v/>
      </c>
      <c r="AF47" s="376" t="str">
        <f>IF(S47="","",
IF($E47=Reference!$H$62,
ROUND(S47,3)*'기준연도 활동자료 입력'!$G47*(VLOOKUP($F47,Reference!$C$62:$F$103,COLUMN(Reference!$E$2)-COLUMN(Reference!$C$2)+1,0)/(10^3)),
IF($E47=Reference!$H$63,
ROUND(S47,3)*(1-'기준연도 활동자료 입력'!$G47)*(VLOOKUP($F47,Reference!$C$62:$F$103,COLUMN(Reference!$E$2)-COLUMN(Reference!$C$2)+1,0)/(10^3)),
ROUND(S47,3)*(VLOOKUP($F47,Reference!$C$62:$F$103,COLUMN(Reference!$E$2)-COLUMN(Reference!$C$2)+1,0)/(10^3)))))</f>
        <v/>
      </c>
      <c r="AG47" s="377" t="str">
        <f>IF(T47="","",
IF($E47=Reference!$H$62,
ROUND(T47,3)*'기준연도 활동자료 입력'!$G47*(VLOOKUP($F47,Reference!$C$62:$F$103,COLUMN(Reference!$E$2)-COLUMN(Reference!$C$2)+1,0)/(10^3)),
IF($E47=Reference!$H$63,
ROUND(T47,3)*(1-'기준연도 활동자료 입력'!$G47)*(VLOOKUP($F47,Reference!$C$62:$F$103,COLUMN(Reference!$E$2)-COLUMN(Reference!$C$2)+1,0)/(10^3)),
ROUND(T47,3)*(VLOOKUP($F47,Reference!$C$62:$F$103,COLUMN(Reference!$E$2)-COLUMN(Reference!$C$2)+1,0)/(10^3)))))</f>
        <v/>
      </c>
      <c r="AH47" s="364">
        <f t="shared" si="23"/>
        <v>0</v>
      </c>
      <c r="AI47" s="363" t="str">
        <f>IF(I47="","",
IF($E47=Reference!$H$62,
ROUND(I47,3)*'기준연도 활동자료 입력'!$G47*(VLOOKUP($F47,Reference!$C$62:$F$103,COLUMN(Reference!$F$2)-COLUMN(Reference!$C$2)+1,0)/(10^3)),
IF($E47=Reference!$H$63,
ROUND(I47,3)*(1-'기준연도 활동자료 입력'!$G47)*(VLOOKUP($F47,Reference!$C$62:$F$103,COLUMN(Reference!$F$2)-COLUMN(Reference!$C$2)+1,0)/(10^3)),
ROUND(I47,3)*(VLOOKUP($F47,Reference!$C$62:$F$103,COLUMN(Reference!$F$2)-COLUMN(Reference!$C$2)+1,0)/(10^3)))))</f>
        <v/>
      </c>
      <c r="AJ47" s="376" t="str">
        <f>IF(J47="","",
IF($E47=Reference!$H$62,
ROUND(J47,3)*'기준연도 활동자료 입력'!$G47*(VLOOKUP($F47,Reference!$C$62:$F$103,COLUMN(Reference!$F$2)-COLUMN(Reference!$C$2)+1,0)/(10^3)),
IF($E47=Reference!$H$63,
ROUND(J47,3)*(1-'기준연도 활동자료 입력'!$G47)*(VLOOKUP($F47,Reference!$C$62:$F$103,COLUMN(Reference!$F$2)-COLUMN(Reference!$C$2)+1,0)/(10^3)),
ROUND(J47,3)*(VLOOKUP($F47,Reference!$C$62:$F$103,COLUMN(Reference!$F$2)-COLUMN(Reference!$C$2)+1,0)/(10^3)))))</f>
        <v/>
      </c>
      <c r="AK47" s="376" t="str">
        <f>IF(K47="","",
IF($E47=Reference!$H$62,
ROUND(K47,3)*'기준연도 활동자료 입력'!$G47*(VLOOKUP($F47,Reference!$C$62:$F$103,COLUMN(Reference!$F$2)-COLUMN(Reference!$C$2)+1,0)/(10^3)),
IF($E47=Reference!$H$63,
ROUND(K47,3)*(1-'기준연도 활동자료 입력'!$G47)*(VLOOKUP($F47,Reference!$C$62:$F$103,COLUMN(Reference!$F$2)-COLUMN(Reference!$C$2)+1,0)/(10^3)),
ROUND(K47,3)*(VLOOKUP($F47,Reference!$C$62:$F$103,COLUMN(Reference!$F$2)-COLUMN(Reference!$C$2)+1,0)/(10^3)))))</f>
        <v/>
      </c>
      <c r="AL47" s="376" t="str">
        <f>IF(L47="","",
IF($E47=Reference!$H$62,
ROUND(L47,3)*'기준연도 활동자료 입력'!$G47*(VLOOKUP($F47,Reference!$C$62:$F$103,COLUMN(Reference!$F$2)-COLUMN(Reference!$C$2)+1,0)/(10^3)),
IF($E47=Reference!$H$63,
ROUND(L47,3)*(1-'기준연도 활동자료 입력'!$G47)*(VLOOKUP($F47,Reference!$C$62:$F$103,COLUMN(Reference!$F$2)-COLUMN(Reference!$C$2)+1,0)/(10^3)),
ROUND(L47,3)*(VLOOKUP($F47,Reference!$C$62:$F$103,COLUMN(Reference!$F$2)-COLUMN(Reference!$C$2)+1,0)/(10^3)))))</f>
        <v/>
      </c>
      <c r="AM47" s="376" t="str">
        <f>IF(M47="","",
IF($E47=Reference!$H$62,
ROUND(M47,3)*'기준연도 활동자료 입력'!$G47*(VLOOKUP($F47,Reference!$C$62:$F$103,COLUMN(Reference!$F$2)-COLUMN(Reference!$C$2)+1,0)/(10^3)),
IF($E47=Reference!$H$63,
ROUND(M47,3)*(1-'기준연도 활동자료 입력'!$G47)*(VLOOKUP($F47,Reference!$C$62:$F$103,COLUMN(Reference!$F$2)-COLUMN(Reference!$C$2)+1,0)/(10^3)),
ROUND(M47,3)*(VLOOKUP($F47,Reference!$C$62:$F$103,COLUMN(Reference!$F$2)-COLUMN(Reference!$C$2)+1,0)/(10^3)))))</f>
        <v/>
      </c>
      <c r="AN47" s="376" t="str">
        <f>IF(N47="","",
IF($E47=Reference!$H$62,
ROUND(N47,3)*'기준연도 활동자료 입력'!$G47*(VLOOKUP($F47,Reference!$C$62:$F$103,COLUMN(Reference!$F$2)-COLUMN(Reference!$C$2)+1,0)/(10^3)),
IF($E47=Reference!$H$63,
ROUND(N47,3)*(1-'기준연도 활동자료 입력'!$G47)*(VLOOKUP($F47,Reference!$C$62:$F$103,COLUMN(Reference!$F$2)-COLUMN(Reference!$C$2)+1,0)/(10^3)),
ROUND(N47,3)*(VLOOKUP($F47,Reference!$C$62:$F$103,COLUMN(Reference!$F$2)-COLUMN(Reference!$C$2)+1,0)/(10^3)))))</f>
        <v/>
      </c>
      <c r="AO47" s="376" t="str">
        <f>IF(O47="","",
IF($E47=Reference!$H$62,
ROUND(O47,3)*'기준연도 활동자료 입력'!$G47*(VLOOKUP($F47,Reference!$C$62:$F$103,COLUMN(Reference!$F$2)-COLUMN(Reference!$C$2)+1,0)/(10^3)),
IF($E47=Reference!$H$63,
ROUND(O47,3)*(1-'기준연도 활동자료 입력'!$G47)*(VLOOKUP($F47,Reference!$C$62:$F$103,COLUMN(Reference!$F$2)-COLUMN(Reference!$C$2)+1,0)/(10^3)),
ROUND(O47,3)*(VLOOKUP($F47,Reference!$C$62:$F$103,COLUMN(Reference!$F$2)-COLUMN(Reference!$C$2)+1,0)/(10^3)))))</f>
        <v/>
      </c>
      <c r="AP47" s="376" t="str">
        <f>IF(P47="","",
IF($E47=Reference!$H$62,
ROUND(P47,3)*'기준연도 활동자료 입력'!$G47*(VLOOKUP($F47,Reference!$C$62:$F$103,COLUMN(Reference!$F$2)-COLUMN(Reference!$C$2)+1,0)/(10^3)),
IF($E47=Reference!$H$63,
ROUND(P47,3)*(1-'기준연도 활동자료 입력'!$G47)*(VLOOKUP($F47,Reference!$C$62:$F$103,COLUMN(Reference!$F$2)-COLUMN(Reference!$C$2)+1,0)/(10^3)),
ROUND(P47,3)*(VLOOKUP($F47,Reference!$C$62:$F$103,COLUMN(Reference!$F$2)-COLUMN(Reference!$C$2)+1,0)/(10^3)))))</f>
        <v/>
      </c>
      <c r="AQ47" s="376" t="str">
        <f>IF(Q47="","",
IF($E47=Reference!$H$62,
ROUND(Q47,3)*'기준연도 활동자료 입력'!$G47*(VLOOKUP($F47,Reference!$C$62:$F$103,COLUMN(Reference!$F$2)-COLUMN(Reference!$C$2)+1,0)/(10^3)),
IF($E47=Reference!$H$63,
ROUND(Q47,3)*(1-'기준연도 활동자료 입력'!$G47)*(VLOOKUP($F47,Reference!$C$62:$F$103,COLUMN(Reference!$F$2)-COLUMN(Reference!$C$2)+1,0)/(10^3)),
ROUND(Q47,3)*(VLOOKUP($F47,Reference!$C$62:$F$103,COLUMN(Reference!$F$2)-COLUMN(Reference!$C$2)+1,0)/(10^3)))))</f>
        <v/>
      </c>
      <c r="AR47" s="376" t="str">
        <f>IF(R47="","",
IF($E47=Reference!$H$62,
ROUND(R47,3)*'기준연도 활동자료 입력'!$G47*(VLOOKUP($F47,Reference!$C$62:$F$103,COLUMN(Reference!$F$2)-COLUMN(Reference!$C$2)+1,0)/(10^3)),
IF($E47=Reference!$H$63,
ROUND(R47,3)*(1-'기준연도 활동자료 입력'!$G47)*(VLOOKUP($F47,Reference!$C$62:$F$103,COLUMN(Reference!$F$2)-COLUMN(Reference!$C$2)+1,0)/(10^3)),
ROUND(R47,3)*(VLOOKUP($F47,Reference!$C$62:$F$103,COLUMN(Reference!$F$2)-COLUMN(Reference!$C$2)+1,0)/(10^3)))))</f>
        <v/>
      </c>
      <c r="AS47" s="376" t="str">
        <f>IF(S47="","",
IF($E47=Reference!$H$62,
ROUND(S47,3)*'기준연도 활동자료 입력'!$G47*(VLOOKUP($F47,Reference!$C$62:$F$103,COLUMN(Reference!$F$2)-COLUMN(Reference!$C$2)+1,0)/(10^3)),
IF($E47=Reference!$H$63,
ROUND(S47,3)*(1-'기준연도 활동자료 입력'!$G47)*(VLOOKUP($F47,Reference!$C$62:$F$103,COLUMN(Reference!$F$2)-COLUMN(Reference!$C$2)+1,0)/(10^3)),
ROUND(S47,3)*(VLOOKUP($F47,Reference!$C$62:$F$103,COLUMN(Reference!$F$2)-COLUMN(Reference!$C$2)+1,0)/(10^3)))))</f>
        <v/>
      </c>
      <c r="AT47" s="377" t="str">
        <f>IF(T47="","",
IF($E47=Reference!$H$62,
ROUND(T47,3)*'기준연도 활동자료 입력'!$G47*(VLOOKUP($F47,Reference!$C$62:$F$103,COLUMN(Reference!$F$2)-COLUMN(Reference!$C$2)+1,0)/(10^3)),
IF($E47=Reference!$H$63,
ROUND(T47,3)*(1-'기준연도 활동자료 입력'!$G47)*(VLOOKUP($F47,Reference!$C$62:$F$103,COLUMN(Reference!$F$2)-COLUMN(Reference!$C$2)+1,0)/(10^3)),
ROUND(T47,3)*(VLOOKUP($F47,Reference!$C$62:$F$103,COLUMN(Reference!$F$2)-COLUMN(Reference!$C$2)+1,0)/(10^3)))))</f>
        <v/>
      </c>
      <c r="AU47" s="364">
        <f t="shared" si="24"/>
        <v>0</v>
      </c>
      <c r="AV47" s="418"/>
      <c r="AW47" s="419"/>
      <c r="AX47" s="419"/>
      <c r="AY47" s="419"/>
      <c r="AZ47" s="419"/>
      <c r="BA47" s="419"/>
      <c r="BB47" s="419"/>
      <c r="BC47" s="419"/>
      <c r="BD47" s="419"/>
      <c r="BE47" s="419"/>
      <c r="BF47" s="419"/>
      <c r="BG47" s="420"/>
      <c r="BH47" s="421">
        <f t="shared" si="6"/>
        <v>0</v>
      </c>
    </row>
    <row r="48" spans="2:60" ht="17.149999999999999" customHeight="1">
      <c r="B48" s="503"/>
      <c r="C48" s="482"/>
      <c r="D48" s="483"/>
      <c r="E48" s="229"/>
      <c r="F48" s="280"/>
      <c r="G48" s="230"/>
      <c r="H48" s="302" t="str">
        <f>IF($F48="","",
VLOOKUP($F48,Reference!$C$62:$D$103,2,0))</f>
        <v/>
      </c>
      <c r="I48" s="281"/>
      <c r="J48" s="282"/>
      <c r="K48" s="282"/>
      <c r="L48" s="282"/>
      <c r="M48" s="282"/>
      <c r="N48" s="282"/>
      <c r="O48" s="282"/>
      <c r="P48" s="282"/>
      <c r="Q48" s="282"/>
      <c r="R48" s="282"/>
      <c r="S48" s="282"/>
      <c r="T48" s="283"/>
      <c r="U48" s="358">
        <f t="shared" si="0"/>
        <v>0</v>
      </c>
      <c r="V48" s="375" t="str">
        <f>IF(I48="","",
IF($E48=Reference!$H$62,
ROUND(I48,3)*'기준연도 활동자료 입력'!$G48*(VLOOKUP($F48,Reference!$C$62:$F$103,COLUMN(Reference!$E$2)-COLUMN(Reference!$C$2)+1,0)/(10^3)),
IF($E48=Reference!$H$63,
ROUND(I48,3)*(1-'기준연도 활동자료 입력'!$G48)*(VLOOKUP($F48,Reference!$C$62:$F$103,COLUMN(Reference!$E$2)-COLUMN(Reference!$C$2)+1,0)/(10^3)),
ROUND(I48,3)*(VLOOKUP($F48,Reference!$C$62:$F$103,COLUMN(Reference!$E$2)-COLUMN(Reference!$C$2)+1,0)/(10^3)))))</f>
        <v/>
      </c>
      <c r="W48" s="376" t="str">
        <f>IF(J48="","",
IF($E48=Reference!$H$62,
ROUND(J48,3)*'기준연도 활동자료 입력'!$G48*(VLOOKUP($F48,Reference!$C$62:$F$103,COLUMN(Reference!$E$2)-COLUMN(Reference!$C$2)+1,0)/(10^3)),
IF($E48=Reference!$H$63,
ROUND(J48,3)*(1-'기준연도 활동자료 입력'!$G48)*(VLOOKUP($F48,Reference!$C$62:$F$103,COLUMN(Reference!$E$2)-COLUMN(Reference!$C$2)+1,0)/(10^3)),
ROUND(J48,3)*(VLOOKUP($F48,Reference!$C$62:$F$103,COLUMN(Reference!$E$2)-COLUMN(Reference!$C$2)+1,0)/(10^3)))))</f>
        <v/>
      </c>
      <c r="X48" s="376" t="str">
        <f>IF(K48="","",
IF($E48=Reference!$H$62,
ROUND(K48,3)*'기준연도 활동자료 입력'!$G48*(VLOOKUP($F48,Reference!$C$62:$F$103,COLUMN(Reference!$E$2)-COLUMN(Reference!$C$2)+1,0)/(10^3)),
IF($E48=Reference!$H$63,
ROUND(K48,3)*(1-'기준연도 활동자료 입력'!$G48)*(VLOOKUP($F48,Reference!$C$62:$F$103,COLUMN(Reference!$E$2)-COLUMN(Reference!$C$2)+1,0)/(10^3)),
ROUND(K48,3)*(VLOOKUP($F48,Reference!$C$62:$F$103,COLUMN(Reference!$E$2)-COLUMN(Reference!$C$2)+1,0)/(10^3)))))</f>
        <v/>
      </c>
      <c r="Y48" s="376" t="str">
        <f>IF(L48="","",
IF($E48=Reference!$H$62,
ROUND(L48,3)*'기준연도 활동자료 입력'!$G48*(VLOOKUP($F48,Reference!$C$62:$F$103,COLUMN(Reference!$E$2)-COLUMN(Reference!$C$2)+1,0)/(10^3)),
IF($E48=Reference!$H$63,
ROUND(L48,3)*(1-'기준연도 활동자료 입력'!$G48)*(VLOOKUP($F48,Reference!$C$62:$F$103,COLUMN(Reference!$E$2)-COLUMN(Reference!$C$2)+1,0)/(10^3)),
ROUND(L48,3)*(VLOOKUP($F48,Reference!$C$62:$F$103,COLUMN(Reference!$E$2)-COLUMN(Reference!$C$2)+1,0)/(10^3)))))</f>
        <v/>
      </c>
      <c r="Z48" s="376" t="str">
        <f>IF(M48="","",
IF($E48=Reference!$H$62,
ROUND(M48,3)*'기준연도 활동자료 입력'!$G48*(VLOOKUP($F48,Reference!$C$62:$F$103,COLUMN(Reference!$E$2)-COLUMN(Reference!$C$2)+1,0)/(10^3)),
IF($E48=Reference!$H$63,
ROUND(M48,3)*(1-'기준연도 활동자료 입력'!$G48)*(VLOOKUP($F48,Reference!$C$62:$F$103,COLUMN(Reference!$E$2)-COLUMN(Reference!$C$2)+1,0)/(10^3)),
ROUND(M48,3)*(VLOOKUP($F48,Reference!$C$62:$F$103,COLUMN(Reference!$E$2)-COLUMN(Reference!$C$2)+1,0)/(10^3)))))</f>
        <v/>
      </c>
      <c r="AA48" s="376" t="str">
        <f>IF(N48="","",
IF($E48=Reference!$H$62,
ROUND(N48,3)*'기준연도 활동자료 입력'!$G48*(VLOOKUP($F48,Reference!$C$62:$F$103,COLUMN(Reference!$E$2)-COLUMN(Reference!$C$2)+1,0)/(10^3)),
IF($E48=Reference!$H$63,
ROUND(N48,3)*(1-'기준연도 활동자료 입력'!$G48)*(VLOOKUP($F48,Reference!$C$62:$F$103,COLUMN(Reference!$E$2)-COLUMN(Reference!$C$2)+1,0)/(10^3)),
ROUND(N48,3)*(VLOOKUP($F48,Reference!$C$62:$F$103,COLUMN(Reference!$E$2)-COLUMN(Reference!$C$2)+1,0)/(10^3)))))</f>
        <v/>
      </c>
      <c r="AB48" s="376" t="str">
        <f>IF(O48="","",
IF($E48=Reference!$H$62,
ROUND(O48,3)*'기준연도 활동자료 입력'!$G48*(VLOOKUP($F48,Reference!$C$62:$F$103,COLUMN(Reference!$E$2)-COLUMN(Reference!$C$2)+1,0)/(10^3)),
IF($E48=Reference!$H$63,
ROUND(O48,3)*(1-'기준연도 활동자료 입력'!$G48)*(VLOOKUP($F48,Reference!$C$62:$F$103,COLUMN(Reference!$E$2)-COLUMN(Reference!$C$2)+1,0)/(10^3)),
ROUND(O48,3)*(VLOOKUP($F48,Reference!$C$62:$F$103,COLUMN(Reference!$E$2)-COLUMN(Reference!$C$2)+1,0)/(10^3)))))</f>
        <v/>
      </c>
      <c r="AC48" s="376" t="str">
        <f>IF(P48="","",
IF($E48=Reference!$H$62,
ROUND(P48,3)*'기준연도 활동자료 입력'!$G48*(VLOOKUP($F48,Reference!$C$62:$F$103,COLUMN(Reference!$E$2)-COLUMN(Reference!$C$2)+1,0)/(10^3)),
IF($E48=Reference!$H$63,
ROUND(P48,3)*(1-'기준연도 활동자료 입력'!$G48)*(VLOOKUP($F48,Reference!$C$62:$F$103,COLUMN(Reference!$E$2)-COLUMN(Reference!$C$2)+1,0)/(10^3)),
ROUND(P48,3)*(VLOOKUP($F48,Reference!$C$62:$F$103,COLUMN(Reference!$E$2)-COLUMN(Reference!$C$2)+1,0)/(10^3)))))</f>
        <v/>
      </c>
      <c r="AD48" s="376" t="str">
        <f>IF(Q48="","",
IF($E48=Reference!$H$62,
ROUND(Q48,3)*'기준연도 활동자료 입력'!$G48*(VLOOKUP($F48,Reference!$C$62:$F$103,COLUMN(Reference!$E$2)-COLUMN(Reference!$C$2)+1,0)/(10^3)),
IF($E48=Reference!$H$63,
ROUND(Q48,3)*(1-'기준연도 활동자료 입력'!$G48)*(VLOOKUP($F48,Reference!$C$62:$F$103,COLUMN(Reference!$E$2)-COLUMN(Reference!$C$2)+1,0)/(10^3)),
ROUND(Q48,3)*(VLOOKUP($F48,Reference!$C$62:$F$103,COLUMN(Reference!$E$2)-COLUMN(Reference!$C$2)+1,0)/(10^3)))))</f>
        <v/>
      </c>
      <c r="AE48" s="376" t="str">
        <f>IF(R48="","",
IF($E48=Reference!$H$62,
ROUND(R48,3)*'기준연도 활동자료 입력'!$G48*(VLOOKUP($F48,Reference!$C$62:$F$103,COLUMN(Reference!$E$2)-COLUMN(Reference!$C$2)+1,0)/(10^3)),
IF($E48=Reference!$H$63,
ROUND(R48,3)*(1-'기준연도 활동자료 입력'!$G48)*(VLOOKUP($F48,Reference!$C$62:$F$103,COLUMN(Reference!$E$2)-COLUMN(Reference!$C$2)+1,0)/(10^3)),
ROUND(R48,3)*(VLOOKUP($F48,Reference!$C$62:$F$103,COLUMN(Reference!$E$2)-COLUMN(Reference!$C$2)+1,0)/(10^3)))))</f>
        <v/>
      </c>
      <c r="AF48" s="376" t="str">
        <f>IF(S48="","",
IF($E48=Reference!$H$62,
ROUND(S48,3)*'기준연도 활동자료 입력'!$G48*(VLOOKUP($F48,Reference!$C$62:$F$103,COLUMN(Reference!$E$2)-COLUMN(Reference!$C$2)+1,0)/(10^3)),
IF($E48=Reference!$H$63,
ROUND(S48,3)*(1-'기준연도 활동자료 입력'!$G48)*(VLOOKUP($F48,Reference!$C$62:$F$103,COLUMN(Reference!$E$2)-COLUMN(Reference!$C$2)+1,0)/(10^3)),
ROUND(S48,3)*(VLOOKUP($F48,Reference!$C$62:$F$103,COLUMN(Reference!$E$2)-COLUMN(Reference!$C$2)+1,0)/(10^3)))))</f>
        <v/>
      </c>
      <c r="AG48" s="377" t="str">
        <f>IF(T48="","",
IF($E48=Reference!$H$62,
ROUND(T48,3)*'기준연도 활동자료 입력'!$G48*(VLOOKUP($F48,Reference!$C$62:$F$103,COLUMN(Reference!$E$2)-COLUMN(Reference!$C$2)+1,0)/(10^3)),
IF($E48=Reference!$H$63,
ROUND(T48,3)*(1-'기준연도 활동자료 입력'!$G48)*(VLOOKUP($F48,Reference!$C$62:$F$103,COLUMN(Reference!$E$2)-COLUMN(Reference!$C$2)+1,0)/(10^3)),
ROUND(T48,3)*(VLOOKUP($F48,Reference!$C$62:$F$103,COLUMN(Reference!$E$2)-COLUMN(Reference!$C$2)+1,0)/(10^3)))))</f>
        <v/>
      </c>
      <c r="AH48" s="364">
        <f t="shared" si="23"/>
        <v>0</v>
      </c>
      <c r="AI48" s="363" t="str">
        <f>IF(I48="","",
IF($E48=Reference!$H$62,
ROUND(I48,3)*'기준연도 활동자료 입력'!$G48*(VLOOKUP($F48,Reference!$C$62:$F$103,COLUMN(Reference!$F$2)-COLUMN(Reference!$C$2)+1,0)/(10^3)),
IF($E48=Reference!$H$63,
ROUND(I48,3)*(1-'기준연도 활동자료 입력'!$G48)*(VLOOKUP($F48,Reference!$C$62:$F$103,COLUMN(Reference!$F$2)-COLUMN(Reference!$C$2)+1,0)/(10^3)),
ROUND(I48,3)*(VLOOKUP($F48,Reference!$C$62:$F$103,COLUMN(Reference!$F$2)-COLUMN(Reference!$C$2)+1,0)/(10^3)))))</f>
        <v/>
      </c>
      <c r="AJ48" s="376" t="str">
        <f>IF(J48="","",
IF($E48=Reference!$H$62,
ROUND(J48,3)*'기준연도 활동자료 입력'!$G48*(VLOOKUP($F48,Reference!$C$62:$F$103,COLUMN(Reference!$F$2)-COLUMN(Reference!$C$2)+1,0)/(10^3)),
IF($E48=Reference!$H$63,
ROUND(J48,3)*(1-'기준연도 활동자료 입력'!$G48)*(VLOOKUP($F48,Reference!$C$62:$F$103,COLUMN(Reference!$F$2)-COLUMN(Reference!$C$2)+1,0)/(10^3)),
ROUND(J48,3)*(VLOOKUP($F48,Reference!$C$62:$F$103,COLUMN(Reference!$F$2)-COLUMN(Reference!$C$2)+1,0)/(10^3)))))</f>
        <v/>
      </c>
      <c r="AK48" s="376" t="str">
        <f>IF(K48="","",
IF($E48=Reference!$H$62,
ROUND(K48,3)*'기준연도 활동자료 입력'!$G48*(VLOOKUP($F48,Reference!$C$62:$F$103,COLUMN(Reference!$F$2)-COLUMN(Reference!$C$2)+1,0)/(10^3)),
IF($E48=Reference!$H$63,
ROUND(K48,3)*(1-'기준연도 활동자료 입력'!$G48)*(VLOOKUP($F48,Reference!$C$62:$F$103,COLUMN(Reference!$F$2)-COLUMN(Reference!$C$2)+1,0)/(10^3)),
ROUND(K48,3)*(VLOOKUP($F48,Reference!$C$62:$F$103,COLUMN(Reference!$F$2)-COLUMN(Reference!$C$2)+1,0)/(10^3)))))</f>
        <v/>
      </c>
      <c r="AL48" s="376" t="str">
        <f>IF(L48="","",
IF($E48=Reference!$H$62,
ROUND(L48,3)*'기준연도 활동자료 입력'!$G48*(VLOOKUP($F48,Reference!$C$62:$F$103,COLUMN(Reference!$F$2)-COLUMN(Reference!$C$2)+1,0)/(10^3)),
IF($E48=Reference!$H$63,
ROUND(L48,3)*(1-'기준연도 활동자료 입력'!$G48)*(VLOOKUP($F48,Reference!$C$62:$F$103,COLUMN(Reference!$F$2)-COLUMN(Reference!$C$2)+1,0)/(10^3)),
ROUND(L48,3)*(VLOOKUP($F48,Reference!$C$62:$F$103,COLUMN(Reference!$F$2)-COLUMN(Reference!$C$2)+1,0)/(10^3)))))</f>
        <v/>
      </c>
      <c r="AM48" s="376" t="str">
        <f>IF(M48="","",
IF($E48=Reference!$H$62,
ROUND(M48,3)*'기준연도 활동자료 입력'!$G48*(VLOOKUP($F48,Reference!$C$62:$F$103,COLUMN(Reference!$F$2)-COLUMN(Reference!$C$2)+1,0)/(10^3)),
IF($E48=Reference!$H$63,
ROUND(M48,3)*(1-'기준연도 활동자료 입력'!$G48)*(VLOOKUP($F48,Reference!$C$62:$F$103,COLUMN(Reference!$F$2)-COLUMN(Reference!$C$2)+1,0)/(10^3)),
ROUND(M48,3)*(VLOOKUP($F48,Reference!$C$62:$F$103,COLUMN(Reference!$F$2)-COLUMN(Reference!$C$2)+1,0)/(10^3)))))</f>
        <v/>
      </c>
      <c r="AN48" s="376" t="str">
        <f>IF(N48="","",
IF($E48=Reference!$H$62,
ROUND(N48,3)*'기준연도 활동자료 입력'!$G48*(VLOOKUP($F48,Reference!$C$62:$F$103,COLUMN(Reference!$F$2)-COLUMN(Reference!$C$2)+1,0)/(10^3)),
IF($E48=Reference!$H$63,
ROUND(N48,3)*(1-'기준연도 활동자료 입력'!$G48)*(VLOOKUP($F48,Reference!$C$62:$F$103,COLUMN(Reference!$F$2)-COLUMN(Reference!$C$2)+1,0)/(10^3)),
ROUND(N48,3)*(VLOOKUP($F48,Reference!$C$62:$F$103,COLUMN(Reference!$F$2)-COLUMN(Reference!$C$2)+1,0)/(10^3)))))</f>
        <v/>
      </c>
      <c r="AO48" s="376" t="str">
        <f>IF(O48="","",
IF($E48=Reference!$H$62,
ROUND(O48,3)*'기준연도 활동자료 입력'!$G48*(VLOOKUP($F48,Reference!$C$62:$F$103,COLUMN(Reference!$F$2)-COLUMN(Reference!$C$2)+1,0)/(10^3)),
IF($E48=Reference!$H$63,
ROUND(O48,3)*(1-'기준연도 활동자료 입력'!$G48)*(VLOOKUP($F48,Reference!$C$62:$F$103,COLUMN(Reference!$F$2)-COLUMN(Reference!$C$2)+1,0)/(10^3)),
ROUND(O48,3)*(VLOOKUP($F48,Reference!$C$62:$F$103,COLUMN(Reference!$F$2)-COLUMN(Reference!$C$2)+1,0)/(10^3)))))</f>
        <v/>
      </c>
      <c r="AP48" s="376" t="str">
        <f>IF(P48="","",
IF($E48=Reference!$H$62,
ROUND(P48,3)*'기준연도 활동자료 입력'!$G48*(VLOOKUP($F48,Reference!$C$62:$F$103,COLUMN(Reference!$F$2)-COLUMN(Reference!$C$2)+1,0)/(10^3)),
IF($E48=Reference!$H$63,
ROUND(P48,3)*(1-'기준연도 활동자료 입력'!$G48)*(VLOOKUP($F48,Reference!$C$62:$F$103,COLUMN(Reference!$F$2)-COLUMN(Reference!$C$2)+1,0)/(10^3)),
ROUND(P48,3)*(VLOOKUP($F48,Reference!$C$62:$F$103,COLUMN(Reference!$F$2)-COLUMN(Reference!$C$2)+1,0)/(10^3)))))</f>
        <v/>
      </c>
      <c r="AQ48" s="376" t="str">
        <f>IF(Q48="","",
IF($E48=Reference!$H$62,
ROUND(Q48,3)*'기준연도 활동자료 입력'!$G48*(VLOOKUP($F48,Reference!$C$62:$F$103,COLUMN(Reference!$F$2)-COLUMN(Reference!$C$2)+1,0)/(10^3)),
IF($E48=Reference!$H$63,
ROUND(Q48,3)*(1-'기준연도 활동자료 입력'!$G48)*(VLOOKUP($F48,Reference!$C$62:$F$103,COLUMN(Reference!$F$2)-COLUMN(Reference!$C$2)+1,0)/(10^3)),
ROUND(Q48,3)*(VLOOKUP($F48,Reference!$C$62:$F$103,COLUMN(Reference!$F$2)-COLUMN(Reference!$C$2)+1,0)/(10^3)))))</f>
        <v/>
      </c>
      <c r="AR48" s="376" t="str">
        <f>IF(R48="","",
IF($E48=Reference!$H$62,
ROUND(R48,3)*'기준연도 활동자료 입력'!$G48*(VLOOKUP($F48,Reference!$C$62:$F$103,COLUMN(Reference!$F$2)-COLUMN(Reference!$C$2)+1,0)/(10^3)),
IF($E48=Reference!$H$63,
ROUND(R48,3)*(1-'기준연도 활동자료 입력'!$G48)*(VLOOKUP($F48,Reference!$C$62:$F$103,COLUMN(Reference!$F$2)-COLUMN(Reference!$C$2)+1,0)/(10^3)),
ROUND(R48,3)*(VLOOKUP($F48,Reference!$C$62:$F$103,COLUMN(Reference!$F$2)-COLUMN(Reference!$C$2)+1,0)/(10^3)))))</f>
        <v/>
      </c>
      <c r="AS48" s="376" t="str">
        <f>IF(S48="","",
IF($E48=Reference!$H$62,
ROUND(S48,3)*'기준연도 활동자료 입력'!$G48*(VLOOKUP($F48,Reference!$C$62:$F$103,COLUMN(Reference!$F$2)-COLUMN(Reference!$C$2)+1,0)/(10^3)),
IF($E48=Reference!$H$63,
ROUND(S48,3)*(1-'기준연도 활동자료 입력'!$G48)*(VLOOKUP($F48,Reference!$C$62:$F$103,COLUMN(Reference!$F$2)-COLUMN(Reference!$C$2)+1,0)/(10^3)),
ROUND(S48,3)*(VLOOKUP($F48,Reference!$C$62:$F$103,COLUMN(Reference!$F$2)-COLUMN(Reference!$C$2)+1,0)/(10^3)))))</f>
        <v/>
      </c>
      <c r="AT48" s="377" t="str">
        <f>IF(T48="","",
IF($E48=Reference!$H$62,
ROUND(T48,3)*'기준연도 활동자료 입력'!$G48*(VLOOKUP($F48,Reference!$C$62:$F$103,COLUMN(Reference!$F$2)-COLUMN(Reference!$C$2)+1,0)/(10^3)),
IF($E48=Reference!$H$63,
ROUND(T48,3)*(1-'기준연도 활동자료 입력'!$G48)*(VLOOKUP($F48,Reference!$C$62:$F$103,COLUMN(Reference!$F$2)-COLUMN(Reference!$C$2)+1,0)/(10^3)),
ROUND(T48,3)*(VLOOKUP($F48,Reference!$C$62:$F$103,COLUMN(Reference!$F$2)-COLUMN(Reference!$C$2)+1,0)/(10^3)))))</f>
        <v/>
      </c>
      <c r="AU48" s="364">
        <f t="shared" si="24"/>
        <v>0</v>
      </c>
      <c r="AV48" s="418"/>
      <c r="AW48" s="419"/>
      <c r="AX48" s="419"/>
      <c r="AY48" s="419"/>
      <c r="AZ48" s="419"/>
      <c r="BA48" s="419"/>
      <c r="BB48" s="419"/>
      <c r="BC48" s="419"/>
      <c r="BD48" s="419"/>
      <c r="BE48" s="419"/>
      <c r="BF48" s="419"/>
      <c r="BG48" s="420"/>
      <c r="BH48" s="421">
        <f t="shared" si="6"/>
        <v>0</v>
      </c>
    </row>
    <row r="49" spans="2:60" ht="17.149999999999999" customHeight="1">
      <c r="B49" s="503"/>
      <c r="C49" s="482"/>
      <c r="D49" s="483"/>
      <c r="E49" s="229"/>
      <c r="F49" s="280"/>
      <c r="G49" s="230"/>
      <c r="H49" s="302" t="str">
        <f>IF($F49="","",
VLOOKUP($F49,Reference!$C$62:$D$103,2,0))</f>
        <v/>
      </c>
      <c r="I49" s="281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3"/>
      <c r="U49" s="358">
        <f t="shared" si="0"/>
        <v>0</v>
      </c>
      <c r="V49" s="375" t="str">
        <f>IF(I49="","",
IF($E49=Reference!$H$62,
ROUND(I49,3)*'기준연도 활동자료 입력'!$G49*(VLOOKUP($F49,Reference!$C$62:$F$103,COLUMN(Reference!$E$2)-COLUMN(Reference!$C$2)+1,0)/(10^3)),
IF($E49=Reference!$H$63,
ROUND(I49,3)*(1-'기준연도 활동자료 입력'!$G49)*(VLOOKUP($F49,Reference!$C$62:$F$103,COLUMN(Reference!$E$2)-COLUMN(Reference!$C$2)+1,0)/(10^3)),
ROUND(I49,3)*(VLOOKUP($F49,Reference!$C$62:$F$103,COLUMN(Reference!$E$2)-COLUMN(Reference!$C$2)+1,0)/(10^3)))))</f>
        <v/>
      </c>
      <c r="W49" s="376" t="str">
        <f>IF(J49="","",
IF($E49=Reference!$H$62,
ROUND(J49,3)*'기준연도 활동자료 입력'!$G49*(VLOOKUP($F49,Reference!$C$62:$F$103,COLUMN(Reference!$E$2)-COLUMN(Reference!$C$2)+1,0)/(10^3)),
IF($E49=Reference!$H$63,
ROUND(J49,3)*(1-'기준연도 활동자료 입력'!$G49)*(VLOOKUP($F49,Reference!$C$62:$F$103,COLUMN(Reference!$E$2)-COLUMN(Reference!$C$2)+1,0)/(10^3)),
ROUND(J49,3)*(VLOOKUP($F49,Reference!$C$62:$F$103,COLUMN(Reference!$E$2)-COLUMN(Reference!$C$2)+1,0)/(10^3)))))</f>
        <v/>
      </c>
      <c r="X49" s="376" t="str">
        <f>IF(K49="","",
IF($E49=Reference!$H$62,
ROUND(K49,3)*'기준연도 활동자료 입력'!$G49*(VLOOKUP($F49,Reference!$C$62:$F$103,COLUMN(Reference!$E$2)-COLUMN(Reference!$C$2)+1,0)/(10^3)),
IF($E49=Reference!$H$63,
ROUND(K49,3)*(1-'기준연도 활동자료 입력'!$G49)*(VLOOKUP($F49,Reference!$C$62:$F$103,COLUMN(Reference!$E$2)-COLUMN(Reference!$C$2)+1,0)/(10^3)),
ROUND(K49,3)*(VLOOKUP($F49,Reference!$C$62:$F$103,COLUMN(Reference!$E$2)-COLUMN(Reference!$C$2)+1,0)/(10^3)))))</f>
        <v/>
      </c>
      <c r="Y49" s="376" t="str">
        <f>IF(L49="","",
IF($E49=Reference!$H$62,
ROUND(L49,3)*'기준연도 활동자료 입력'!$G49*(VLOOKUP($F49,Reference!$C$62:$F$103,COLUMN(Reference!$E$2)-COLUMN(Reference!$C$2)+1,0)/(10^3)),
IF($E49=Reference!$H$63,
ROUND(L49,3)*(1-'기준연도 활동자료 입력'!$G49)*(VLOOKUP($F49,Reference!$C$62:$F$103,COLUMN(Reference!$E$2)-COLUMN(Reference!$C$2)+1,0)/(10^3)),
ROUND(L49,3)*(VLOOKUP($F49,Reference!$C$62:$F$103,COLUMN(Reference!$E$2)-COLUMN(Reference!$C$2)+1,0)/(10^3)))))</f>
        <v/>
      </c>
      <c r="Z49" s="376" t="str">
        <f>IF(M49="","",
IF($E49=Reference!$H$62,
ROUND(M49,3)*'기준연도 활동자료 입력'!$G49*(VLOOKUP($F49,Reference!$C$62:$F$103,COLUMN(Reference!$E$2)-COLUMN(Reference!$C$2)+1,0)/(10^3)),
IF($E49=Reference!$H$63,
ROUND(M49,3)*(1-'기준연도 활동자료 입력'!$G49)*(VLOOKUP($F49,Reference!$C$62:$F$103,COLUMN(Reference!$E$2)-COLUMN(Reference!$C$2)+1,0)/(10^3)),
ROUND(M49,3)*(VLOOKUP($F49,Reference!$C$62:$F$103,COLUMN(Reference!$E$2)-COLUMN(Reference!$C$2)+1,0)/(10^3)))))</f>
        <v/>
      </c>
      <c r="AA49" s="376" t="str">
        <f>IF(N49="","",
IF($E49=Reference!$H$62,
ROUND(N49,3)*'기준연도 활동자료 입력'!$G49*(VLOOKUP($F49,Reference!$C$62:$F$103,COLUMN(Reference!$E$2)-COLUMN(Reference!$C$2)+1,0)/(10^3)),
IF($E49=Reference!$H$63,
ROUND(N49,3)*(1-'기준연도 활동자료 입력'!$G49)*(VLOOKUP($F49,Reference!$C$62:$F$103,COLUMN(Reference!$E$2)-COLUMN(Reference!$C$2)+1,0)/(10^3)),
ROUND(N49,3)*(VLOOKUP($F49,Reference!$C$62:$F$103,COLUMN(Reference!$E$2)-COLUMN(Reference!$C$2)+1,0)/(10^3)))))</f>
        <v/>
      </c>
      <c r="AB49" s="376" t="str">
        <f>IF(O49="","",
IF($E49=Reference!$H$62,
ROUND(O49,3)*'기준연도 활동자료 입력'!$G49*(VLOOKUP($F49,Reference!$C$62:$F$103,COLUMN(Reference!$E$2)-COLUMN(Reference!$C$2)+1,0)/(10^3)),
IF($E49=Reference!$H$63,
ROUND(O49,3)*(1-'기준연도 활동자료 입력'!$G49)*(VLOOKUP($F49,Reference!$C$62:$F$103,COLUMN(Reference!$E$2)-COLUMN(Reference!$C$2)+1,0)/(10^3)),
ROUND(O49,3)*(VLOOKUP($F49,Reference!$C$62:$F$103,COLUMN(Reference!$E$2)-COLUMN(Reference!$C$2)+1,0)/(10^3)))))</f>
        <v/>
      </c>
      <c r="AC49" s="376" t="str">
        <f>IF(P49="","",
IF($E49=Reference!$H$62,
ROUND(P49,3)*'기준연도 활동자료 입력'!$G49*(VLOOKUP($F49,Reference!$C$62:$F$103,COLUMN(Reference!$E$2)-COLUMN(Reference!$C$2)+1,0)/(10^3)),
IF($E49=Reference!$H$63,
ROUND(P49,3)*(1-'기준연도 활동자료 입력'!$G49)*(VLOOKUP($F49,Reference!$C$62:$F$103,COLUMN(Reference!$E$2)-COLUMN(Reference!$C$2)+1,0)/(10^3)),
ROUND(P49,3)*(VLOOKUP($F49,Reference!$C$62:$F$103,COLUMN(Reference!$E$2)-COLUMN(Reference!$C$2)+1,0)/(10^3)))))</f>
        <v/>
      </c>
      <c r="AD49" s="376" t="str">
        <f>IF(Q49="","",
IF($E49=Reference!$H$62,
ROUND(Q49,3)*'기준연도 활동자료 입력'!$G49*(VLOOKUP($F49,Reference!$C$62:$F$103,COLUMN(Reference!$E$2)-COLUMN(Reference!$C$2)+1,0)/(10^3)),
IF($E49=Reference!$H$63,
ROUND(Q49,3)*(1-'기준연도 활동자료 입력'!$G49)*(VLOOKUP($F49,Reference!$C$62:$F$103,COLUMN(Reference!$E$2)-COLUMN(Reference!$C$2)+1,0)/(10^3)),
ROUND(Q49,3)*(VLOOKUP($F49,Reference!$C$62:$F$103,COLUMN(Reference!$E$2)-COLUMN(Reference!$C$2)+1,0)/(10^3)))))</f>
        <v/>
      </c>
      <c r="AE49" s="376" t="str">
        <f>IF(R49="","",
IF($E49=Reference!$H$62,
ROUND(R49,3)*'기준연도 활동자료 입력'!$G49*(VLOOKUP($F49,Reference!$C$62:$F$103,COLUMN(Reference!$E$2)-COLUMN(Reference!$C$2)+1,0)/(10^3)),
IF($E49=Reference!$H$63,
ROUND(R49,3)*(1-'기준연도 활동자료 입력'!$G49)*(VLOOKUP($F49,Reference!$C$62:$F$103,COLUMN(Reference!$E$2)-COLUMN(Reference!$C$2)+1,0)/(10^3)),
ROUND(R49,3)*(VLOOKUP($F49,Reference!$C$62:$F$103,COLUMN(Reference!$E$2)-COLUMN(Reference!$C$2)+1,0)/(10^3)))))</f>
        <v/>
      </c>
      <c r="AF49" s="376" t="str">
        <f>IF(S49="","",
IF($E49=Reference!$H$62,
ROUND(S49,3)*'기준연도 활동자료 입력'!$G49*(VLOOKUP($F49,Reference!$C$62:$F$103,COLUMN(Reference!$E$2)-COLUMN(Reference!$C$2)+1,0)/(10^3)),
IF($E49=Reference!$H$63,
ROUND(S49,3)*(1-'기준연도 활동자료 입력'!$G49)*(VLOOKUP($F49,Reference!$C$62:$F$103,COLUMN(Reference!$E$2)-COLUMN(Reference!$C$2)+1,0)/(10^3)),
ROUND(S49,3)*(VLOOKUP($F49,Reference!$C$62:$F$103,COLUMN(Reference!$E$2)-COLUMN(Reference!$C$2)+1,0)/(10^3)))))</f>
        <v/>
      </c>
      <c r="AG49" s="377" t="str">
        <f>IF(T49="","",
IF($E49=Reference!$H$62,
ROUND(T49,3)*'기준연도 활동자료 입력'!$G49*(VLOOKUP($F49,Reference!$C$62:$F$103,COLUMN(Reference!$E$2)-COLUMN(Reference!$C$2)+1,0)/(10^3)),
IF($E49=Reference!$H$63,
ROUND(T49,3)*(1-'기준연도 활동자료 입력'!$G49)*(VLOOKUP($F49,Reference!$C$62:$F$103,COLUMN(Reference!$E$2)-COLUMN(Reference!$C$2)+1,0)/(10^3)),
ROUND(T49,3)*(VLOOKUP($F49,Reference!$C$62:$F$103,COLUMN(Reference!$E$2)-COLUMN(Reference!$C$2)+1,0)/(10^3)))))</f>
        <v/>
      </c>
      <c r="AH49" s="364">
        <f t="shared" si="23"/>
        <v>0</v>
      </c>
      <c r="AI49" s="363" t="str">
        <f>IF(I49="","",
IF($E49=Reference!$H$62,
ROUND(I49,3)*'기준연도 활동자료 입력'!$G49*(VLOOKUP($F49,Reference!$C$62:$F$103,COLUMN(Reference!$F$2)-COLUMN(Reference!$C$2)+1,0)/(10^3)),
IF($E49=Reference!$H$63,
ROUND(I49,3)*(1-'기준연도 활동자료 입력'!$G49)*(VLOOKUP($F49,Reference!$C$62:$F$103,COLUMN(Reference!$F$2)-COLUMN(Reference!$C$2)+1,0)/(10^3)),
ROUND(I49,3)*(VLOOKUP($F49,Reference!$C$62:$F$103,COLUMN(Reference!$F$2)-COLUMN(Reference!$C$2)+1,0)/(10^3)))))</f>
        <v/>
      </c>
      <c r="AJ49" s="376" t="str">
        <f>IF(J49="","",
IF($E49=Reference!$H$62,
ROUND(J49,3)*'기준연도 활동자료 입력'!$G49*(VLOOKUP($F49,Reference!$C$62:$F$103,COLUMN(Reference!$F$2)-COLUMN(Reference!$C$2)+1,0)/(10^3)),
IF($E49=Reference!$H$63,
ROUND(J49,3)*(1-'기준연도 활동자료 입력'!$G49)*(VLOOKUP($F49,Reference!$C$62:$F$103,COLUMN(Reference!$F$2)-COLUMN(Reference!$C$2)+1,0)/(10^3)),
ROUND(J49,3)*(VLOOKUP($F49,Reference!$C$62:$F$103,COLUMN(Reference!$F$2)-COLUMN(Reference!$C$2)+1,0)/(10^3)))))</f>
        <v/>
      </c>
      <c r="AK49" s="376" t="str">
        <f>IF(K49="","",
IF($E49=Reference!$H$62,
ROUND(K49,3)*'기준연도 활동자료 입력'!$G49*(VLOOKUP($F49,Reference!$C$62:$F$103,COLUMN(Reference!$F$2)-COLUMN(Reference!$C$2)+1,0)/(10^3)),
IF($E49=Reference!$H$63,
ROUND(K49,3)*(1-'기준연도 활동자료 입력'!$G49)*(VLOOKUP($F49,Reference!$C$62:$F$103,COLUMN(Reference!$F$2)-COLUMN(Reference!$C$2)+1,0)/(10^3)),
ROUND(K49,3)*(VLOOKUP($F49,Reference!$C$62:$F$103,COLUMN(Reference!$F$2)-COLUMN(Reference!$C$2)+1,0)/(10^3)))))</f>
        <v/>
      </c>
      <c r="AL49" s="376" t="str">
        <f>IF(L49="","",
IF($E49=Reference!$H$62,
ROUND(L49,3)*'기준연도 활동자료 입력'!$G49*(VLOOKUP($F49,Reference!$C$62:$F$103,COLUMN(Reference!$F$2)-COLUMN(Reference!$C$2)+1,0)/(10^3)),
IF($E49=Reference!$H$63,
ROUND(L49,3)*(1-'기준연도 활동자료 입력'!$G49)*(VLOOKUP($F49,Reference!$C$62:$F$103,COLUMN(Reference!$F$2)-COLUMN(Reference!$C$2)+1,0)/(10^3)),
ROUND(L49,3)*(VLOOKUP($F49,Reference!$C$62:$F$103,COLUMN(Reference!$F$2)-COLUMN(Reference!$C$2)+1,0)/(10^3)))))</f>
        <v/>
      </c>
      <c r="AM49" s="376" t="str">
        <f>IF(M49="","",
IF($E49=Reference!$H$62,
ROUND(M49,3)*'기준연도 활동자료 입력'!$G49*(VLOOKUP($F49,Reference!$C$62:$F$103,COLUMN(Reference!$F$2)-COLUMN(Reference!$C$2)+1,0)/(10^3)),
IF($E49=Reference!$H$63,
ROUND(M49,3)*(1-'기준연도 활동자료 입력'!$G49)*(VLOOKUP($F49,Reference!$C$62:$F$103,COLUMN(Reference!$F$2)-COLUMN(Reference!$C$2)+1,0)/(10^3)),
ROUND(M49,3)*(VLOOKUP($F49,Reference!$C$62:$F$103,COLUMN(Reference!$F$2)-COLUMN(Reference!$C$2)+1,0)/(10^3)))))</f>
        <v/>
      </c>
      <c r="AN49" s="376" t="str">
        <f>IF(N49="","",
IF($E49=Reference!$H$62,
ROUND(N49,3)*'기준연도 활동자료 입력'!$G49*(VLOOKUP($F49,Reference!$C$62:$F$103,COLUMN(Reference!$F$2)-COLUMN(Reference!$C$2)+1,0)/(10^3)),
IF($E49=Reference!$H$63,
ROUND(N49,3)*(1-'기준연도 활동자료 입력'!$G49)*(VLOOKUP($F49,Reference!$C$62:$F$103,COLUMN(Reference!$F$2)-COLUMN(Reference!$C$2)+1,0)/(10^3)),
ROUND(N49,3)*(VLOOKUP($F49,Reference!$C$62:$F$103,COLUMN(Reference!$F$2)-COLUMN(Reference!$C$2)+1,0)/(10^3)))))</f>
        <v/>
      </c>
      <c r="AO49" s="376" t="str">
        <f>IF(O49="","",
IF($E49=Reference!$H$62,
ROUND(O49,3)*'기준연도 활동자료 입력'!$G49*(VLOOKUP($F49,Reference!$C$62:$F$103,COLUMN(Reference!$F$2)-COLUMN(Reference!$C$2)+1,0)/(10^3)),
IF($E49=Reference!$H$63,
ROUND(O49,3)*(1-'기준연도 활동자료 입력'!$G49)*(VLOOKUP($F49,Reference!$C$62:$F$103,COLUMN(Reference!$F$2)-COLUMN(Reference!$C$2)+1,0)/(10^3)),
ROUND(O49,3)*(VLOOKUP($F49,Reference!$C$62:$F$103,COLUMN(Reference!$F$2)-COLUMN(Reference!$C$2)+1,0)/(10^3)))))</f>
        <v/>
      </c>
      <c r="AP49" s="376" t="str">
        <f>IF(P49="","",
IF($E49=Reference!$H$62,
ROUND(P49,3)*'기준연도 활동자료 입력'!$G49*(VLOOKUP($F49,Reference!$C$62:$F$103,COLUMN(Reference!$F$2)-COLUMN(Reference!$C$2)+1,0)/(10^3)),
IF($E49=Reference!$H$63,
ROUND(P49,3)*(1-'기준연도 활동자료 입력'!$G49)*(VLOOKUP($F49,Reference!$C$62:$F$103,COLUMN(Reference!$F$2)-COLUMN(Reference!$C$2)+1,0)/(10^3)),
ROUND(P49,3)*(VLOOKUP($F49,Reference!$C$62:$F$103,COLUMN(Reference!$F$2)-COLUMN(Reference!$C$2)+1,0)/(10^3)))))</f>
        <v/>
      </c>
      <c r="AQ49" s="376" t="str">
        <f>IF(Q49="","",
IF($E49=Reference!$H$62,
ROUND(Q49,3)*'기준연도 활동자료 입력'!$G49*(VLOOKUP($F49,Reference!$C$62:$F$103,COLUMN(Reference!$F$2)-COLUMN(Reference!$C$2)+1,0)/(10^3)),
IF($E49=Reference!$H$63,
ROUND(Q49,3)*(1-'기준연도 활동자료 입력'!$G49)*(VLOOKUP($F49,Reference!$C$62:$F$103,COLUMN(Reference!$F$2)-COLUMN(Reference!$C$2)+1,0)/(10^3)),
ROUND(Q49,3)*(VLOOKUP($F49,Reference!$C$62:$F$103,COLUMN(Reference!$F$2)-COLUMN(Reference!$C$2)+1,0)/(10^3)))))</f>
        <v/>
      </c>
      <c r="AR49" s="376" t="str">
        <f>IF(R49="","",
IF($E49=Reference!$H$62,
ROUND(R49,3)*'기준연도 활동자료 입력'!$G49*(VLOOKUP($F49,Reference!$C$62:$F$103,COLUMN(Reference!$F$2)-COLUMN(Reference!$C$2)+1,0)/(10^3)),
IF($E49=Reference!$H$63,
ROUND(R49,3)*(1-'기준연도 활동자료 입력'!$G49)*(VLOOKUP($F49,Reference!$C$62:$F$103,COLUMN(Reference!$F$2)-COLUMN(Reference!$C$2)+1,0)/(10^3)),
ROUND(R49,3)*(VLOOKUP($F49,Reference!$C$62:$F$103,COLUMN(Reference!$F$2)-COLUMN(Reference!$C$2)+1,0)/(10^3)))))</f>
        <v/>
      </c>
      <c r="AS49" s="376" t="str">
        <f>IF(S49="","",
IF($E49=Reference!$H$62,
ROUND(S49,3)*'기준연도 활동자료 입력'!$G49*(VLOOKUP($F49,Reference!$C$62:$F$103,COLUMN(Reference!$F$2)-COLUMN(Reference!$C$2)+1,0)/(10^3)),
IF($E49=Reference!$H$63,
ROUND(S49,3)*(1-'기준연도 활동자료 입력'!$G49)*(VLOOKUP($F49,Reference!$C$62:$F$103,COLUMN(Reference!$F$2)-COLUMN(Reference!$C$2)+1,0)/(10^3)),
ROUND(S49,3)*(VLOOKUP($F49,Reference!$C$62:$F$103,COLUMN(Reference!$F$2)-COLUMN(Reference!$C$2)+1,0)/(10^3)))))</f>
        <v/>
      </c>
      <c r="AT49" s="377" t="str">
        <f>IF(T49="","",
IF($E49=Reference!$H$62,
ROUND(T49,3)*'기준연도 활동자료 입력'!$G49*(VLOOKUP($F49,Reference!$C$62:$F$103,COLUMN(Reference!$F$2)-COLUMN(Reference!$C$2)+1,0)/(10^3)),
IF($E49=Reference!$H$63,
ROUND(T49,3)*(1-'기준연도 활동자료 입력'!$G49)*(VLOOKUP($F49,Reference!$C$62:$F$103,COLUMN(Reference!$F$2)-COLUMN(Reference!$C$2)+1,0)/(10^3)),
ROUND(T49,3)*(VLOOKUP($F49,Reference!$C$62:$F$103,COLUMN(Reference!$F$2)-COLUMN(Reference!$C$2)+1,0)/(10^3)))))</f>
        <v/>
      </c>
      <c r="AU49" s="364">
        <f t="shared" si="24"/>
        <v>0</v>
      </c>
      <c r="AV49" s="418"/>
      <c r="AW49" s="419"/>
      <c r="AX49" s="419"/>
      <c r="AY49" s="419"/>
      <c r="AZ49" s="419"/>
      <c r="BA49" s="419"/>
      <c r="BB49" s="419"/>
      <c r="BC49" s="419"/>
      <c r="BD49" s="419"/>
      <c r="BE49" s="419"/>
      <c r="BF49" s="419"/>
      <c r="BG49" s="420"/>
      <c r="BH49" s="421">
        <f t="shared" si="6"/>
        <v>0</v>
      </c>
    </row>
    <row r="50" spans="2:60" ht="17.149999999999999" customHeight="1" thickBot="1">
      <c r="B50" s="510"/>
      <c r="C50" s="484"/>
      <c r="D50" s="485"/>
      <c r="E50" s="284"/>
      <c r="F50" s="285"/>
      <c r="G50" s="230"/>
      <c r="H50" s="307" t="str">
        <f>IF($F50="","",
VLOOKUP($F50,Reference!$C$62:$D$103,2,0))</f>
        <v/>
      </c>
      <c r="I50" s="286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8"/>
      <c r="U50" s="358">
        <f t="shared" si="0"/>
        <v>0</v>
      </c>
      <c r="V50" s="378" t="str">
        <f>IF(I50="","",
IF($E50=Reference!$H$62,
ROUND(I50,3)*'기준연도 활동자료 입력'!$G50*(VLOOKUP($F50,Reference!$C$62:$F$103,COLUMN(Reference!$E$2)-COLUMN(Reference!$C$2)+1,0)/(10^3)),
IF($E50=Reference!$H$63,
ROUND(I50,3)*(1-'기준연도 활동자료 입력'!$G50)*(VLOOKUP($F50,Reference!$C$62:$F$103,COLUMN(Reference!$E$2)-COLUMN(Reference!$C$2)+1,0)/(10^3)),
ROUND(I50,3)*(VLOOKUP($F50,Reference!$C$62:$F$103,COLUMN(Reference!$E$2)-COLUMN(Reference!$C$2)+1,0)/(10^3)))))</f>
        <v/>
      </c>
      <c r="W50" s="379" t="str">
        <f>IF(J50="","",
IF($E50=Reference!$H$62,
ROUND(J50,3)*'기준연도 활동자료 입력'!$G50*(VLOOKUP($F50,Reference!$C$62:$F$103,COLUMN(Reference!$E$2)-COLUMN(Reference!$C$2)+1,0)/(10^3)),
IF($E50=Reference!$H$63,
ROUND(J50,3)*(1-'기준연도 활동자료 입력'!$G50)*(VLOOKUP($F50,Reference!$C$62:$F$103,COLUMN(Reference!$E$2)-COLUMN(Reference!$C$2)+1,0)/(10^3)),
ROUND(J50,3)*(VLOOKUP($F50,Reference!$C$62:$F$103,COLUMN(Reference!$E$2)-COLUMN(Reference!$C$2)+1,0)/(10^3)))))</f>
        <v/>
      </c>
      <c r="X50" s="379" t="str">
        <f>IF(K50="","",
IF($E50=Reference!$H$62,
ROUND(K50,3)*'기준연도 활동자료 입력'!$G50*(VLOOKUP($F50,Reference!$C$62:$F$103,COLUMN(Reference!$E$2)-COLUMN(Reference!$C$2)+1,0)/(10^3)),
IF($E50=Reference!$H$63,
ROUND(K50,3)*(1-'기준연도 활동자료 입력'!$G50)*(VLOOKUP($F50,Reference!$C$62:$F$103,COLUMN(Reference!$E$2)-COLUMN(Reference!$C$2)+1,0)/(10^3)),
ROUND(K50,3)*(VLOOKUP($F50,Reference!$C$62:$F$103,COLUMN(Reference!$E$2)-COLUMN(Reference!$C$2)+1,0)/(10^3)))))</f>
        <v/>
      </c>
      <c r="Y50" s="379" t="str">
        <f>IF(L50="","",
IF($E50=Reference!$H$62,
ROUND(L50,3)*'기준연도 활동자료 입력'!$G50*(VLOOKUP($F50,Reference!$C$62:$F$103,COLUMN(Reference!$E$2)-COLUMN(Reference!$C$2)+1,0)/(10^3)),
IF($E50=Reference!$H$63,
ROUND(L50,3)*(1-'기준연도 활동자료 입력'!$G50)*(VLOOKUP($F50,Reference!$C$62:$F$103,COLUMN(Reference!$E$2)-COLUMN(Reference!$C$2)+1,0)/(10^3)),
ROUND(L50,3)*(VLOOKUP($F50,Reference!$C$62:$F$103,COLUMN(Reference!$E$2)-COLUMN(Reference!$C$2)+1,0)/(10^3)))))</f>
        <v/>
      </c>
      <c r="Z50" s="379" t="str">
        <f>IF(M50="","",
IF($E50=Reference!$H$62,
ROUND(M50,3)*'기준연도 활동자료 입력'!$G50*(VLOOKUP($F50,Reference!$C$62:$F$103,COLUMN(Reference!$E$2)-COLUMN(Reference!$C$2)+1,0)/(10^3)),
IF($E50=Reference!$H$63,
ROUND(M50,3)*(1-'기준연도 활동자료 입력'!$G50)*(VLOOKUP($F50,Reference!$C$62:$F$103,COLUMN(Reference!$E$2)-COLUMN(Reference!$C$2)+1,0)/(10^3)),
ROUND(M50,3)*(VLOOKUP($F50,Reference!$C$62:$F$103,COLUMN(Reference!$E$2)-COLUMN(Reference!$C$2)+1,0)/(10^3)))))</f>
        <v/>
      </c>
      <c r="AA50" s="379" t="str">
        <f>IF(N50="","",
IF($E50=Reference!$H$62,
ROUND(N50,3)*'기준연도 활동자료 입력'!$G50*(VLOOKUP($F50,Reference!$C$62:$F$103,COLUMN(Reference!$E$2)-COLUMN(Reference!$C$2)+1,0)/(10^3)),
IF($E50=Reference!$H$63,
ROUND(N50,3)*(1-'기준연도 활동자료 입력'!$G50)*(VLOOKUP($F50,Reference!$C$62:$F$103,COLUMN(Reference!$E$2)-COLUMN(Reference!$C$2)+1,0)/(10^3)),
ROUND(N50,3)*(VLOOKUP($F50,Reference!$C$62:$F$103,COLUMN(Reference!$E$2)-COLUMN(Reference!$C$2)+1,0)/(10^3)))))</f>
        <v/>
      </c>
      <c r="AB50" s="379" t="str">
        <f>IF(O50="","",
IF($E50=Reference!$H$62,
ROUND(O50,3)*'기준연도 활동자료 입력'!$G50*(VLOOKUP($F50,Reference!$C$62:$F$103,COLUMN(Reference!$E$2)-COLUMN(Reference!$C$2)+1,0)/(10^3)),
IF($E50=Reference!$H$63,
ROUND(O50,3)*(1-'기준연도 활동자료 입력'!$G50)*(VLOOKUP($F50,Reference!$C$62:$F$103,COLUMN(Reference!$E$2)-COLUMN(Reference!$C$2)+1,0)/(10^3)),
ROUND(O50,3)*(VLOOKUP($F50,Reference!$C$62:$F$103,COLUMN(Reference!$E$2)-COLUMN(Reference!$C$2)+1,0)/(10^3)))))</f>
        <v/>
      </c>
      <c r="AC50" s="379" t="str">
        <f>IF(P50="","",
IF($E50=Reference!$H$62,
ROUND(P50,3)*'기준연도 활동자료 입력'!$G50*(VLOOKUP($F50,Reference!$C$62:$F$103,COLUMN(Reference!$E$2)-COLUMN(Reference!$C$2)+1,0)/(10^3)),
IF($E50=Reference!$H$63,
ROUND(P50,3)*(1-'기준연도 활동자료 입력'!$G50)*(VLOOKUP($F50,Reference!$C$62:$F$103,COLUMN(Reference!$E$2)-COLUMN(Reference!$C$2)+1,0)/(10^3)),
ROUND(P50,3)*(VLOOKUP($F50,Reference!$C$62:$F$103,COLUMN(Reference!$E$2)-COLUMN(Reference!$C$2)+1,0)/(10^3)))))</f>
        <v/>
      </c>
      <c r="AD50" s="379" t="str">
        <f>IF(Q50="","",
IF($E50=Reference!$H$62,
ROUND(Q50,3)*'기준연도 활동자료 입력'!$G50*(VLOOKUP($F50,Reference!$C$62:$F$103,COLUMN(Reference!$E$2)-COLUMN(Reference!$C$2)+1,0)/(10^3)),
IF($E50=Reference!$H$63,
ROUND(Q50,3)*(1-'기준연도 활동자료 입력'!$G50)*(VLOOKUP($F50,Reference!$C$62:$F$103,COLUMN(Reference!$E$2)-COLUMN(Reference!$C$2)+1,0)/(10^3)),
ROUND(Q50,3)*(VLOOKUP($F50,Reference!$C$62:$F$103,COLUMN(Reference!$E$2)-COLUMN(Reference!$C$2)+1,0)/(10^3)))))</f>
        <v/>
      </c>
      <c r="AE50" s="379" t="str">
        <f>IF(R50="","",
IF($E50=Reference!$H$62,
ROUND(R50,3)*'기준연도 활동자료 입력'!$G50*(VLOOKUP($F50,Reference!$C$62:$F$103,COLUMN(Reference!$E$2)-COLUMN(Reference!$C$2)+1,0)/(10^3)),
IF($E50=Reference!$H$63,
ROUND(R50,3)*(1-'기준연도 활동자료 입력'!$G50)*(VLOOKUP($F50,Reference!$C$62:$F$103,COLUMN(Reference!$E$2)-COLUMN(Reference!$C$2)+1,0)/(10^3)),
ROUND(R50,3)*(VLOOKUP($F50,Reference!$C$62:$F$103,COLUMN(Reference!$E$2)-COLUMN(Reference!$C$2)+1,0)/(10^3)))))</f>
        <v/>
      </c>
      <c r="AF50" s="379" t="str">
        <f>IF(S50="","",
IF($E50=Reference!$H$62,
ROUND(S50,3)*'기준연도 활동자료 입력'!$G50*(VLOOKUP($F50,Reference!$C$62:$F$103,COLUMN(Reference!$E$2)-COLUMN(Reference!$C$2)+1,0)/(10^3)),
IF($E50=Reference!$H$63,
ROUND(S50,3)*(1-'기준연도 활동자료 입력'!$G50)*(VLOOKUP($F50,Reference!$C$62:$F$103,COLUMN(Reference!$E$2)-COLUMN(Reference!$C$2)+1,0)/(10^3)),
ROUND(S50,3)*(VLOOKUP($F50,Reference!$C$62:$F$103,COLUMN(Reference!$E$2)-COLUMN(Reference!$C$2)+1,0)/(10^3)))))</f>
        <v/>
      </c>
      <c r="AG50" s="380" t="str">
        <f>IF(T50="","",
IF($E50=Reference!$H$62,
ROUND(T50,3)*'기준연도 활동자료 입력'!$G50*(VLOOKUP($F50,Reference!$C$62:$F$103,COLUMN(Reference!$E$2)-COLUMN(Reference!$C$2)+1,0)/(10^3)),
IF($E50=Reference!$H$63,
ROUND(T50,3)*(1-'기준연도 활동자료 입력'!$G50)*(VLOOKUP($F50,Reference!$C$62:$F$103,COLUMN(Reference!$E$2)-COLUMN(Reference!$C$2)+1,0)/(10^3)),
ROUND(T50,3)*(VLOOKUP($F50,Reference!$C$62:$F$103,COLUMN(Reference!$E$2)-COLUMN(Reference!$C$2)+1,0)/(10^3)))))</f>
        <v/>
      </c>
      <c r="AH50" s="381">
        <f t="shared" si="23"/>
        <v>0</v>
      </c>
      <c r="AI50" s="382" t="str">
        <f>IF(I50="","",
IF($E50=Reference!$H$62,
ROUND(I50,3)*'기준연도 활동자료 입력'!$G50*(VLOOKUP($F50,Reference!$C$62:$F$103,COLUMN(Reference!$F$2)-COLUMN(Reference!$C$2)+1,0)/(10^3)),
IF($E50=Reference!$H$63,
ROUND(I50,3)*(1-'기준연도 활동자료 입력'!$G50)*(VLOOKUP($F50,Reference!$C$62:$F$103,COLUMN(Reference!$F$2)-COLUMN(Reference!$C$2)+1,0)/(10^3)),
ROUND(I50,3)*(VLOOKUP($F50,Reference!$C$62:$F$103,COLUMN(Reference!$F$2)-COLUMN(Reference!$C$2)+1,0)/(10^3)))))</f>
        <v/>
      </c>
      <c r="AJ50" s="379" t="str">
        <f>IF(J50="","",
IF($E50=Reference!$H$62,
ROUND(J50,3)*'기준연도 활동자료 입력'!$G50*(VLOOKUP($F50,Reference!$C$62:$F$103,COLUMN(Reference!$F$2)-COLUMN(Reference!$C$2)+1,0)/(10^3)),
IF($E50=Reference!$H$63,
ROUND(J50,3)*(1-'기준연도 활동자료 입력'!$G50)*(VLOOKUP($F50,Reference!$C$62:$F$103,COLUMN(Reference!$F$2)-COLUMN(Reference!$C$2)+1,0)/(10^3)),
ROUND(J50,3)*(VLOOKUP($F50,Reference!$C$62:$F$103,COLUMN(Reference!$F$2)-COLUMN(Reference!$C$2)+1,0)/(10^3)))))</f>
        <v/>
      </c>
      <c r="AK50" s="379" t="str">
        <f>IF(K50="","",
IF($E50=Reference!$H$62,
ROUND(K50,3)*'기준연도 활동자료 입력'!$G50*(VLOOKUP($F50,Reference!$C$62:$F$103,COLUMN(Reference!$F$2)-COLUMN(Reference!$C$2)+1,0)/(10^3)),
IF($E50=Reference!$H$63,
ROUND(K50,3)*(1-'기준연도 활동자료 입력'!$G50)*(VLOOKUP($F50,Reference!$C$62:$F$103,COLUMN(Reference!$F$2)-COLUMN(Reference!$C$2)+1,0)/(10^3)),
ROUND(K50,3)*(VLOOKUP($F50,Reference!$C$62:$F$103,COLUMN(Reference!$F$2)-COLUMN(Reference!$C$2)+1,0)/(10^3)))))</f>
        <v/>
      </c>
      <c r="AL50" s="379" t="str">
        <f>IF(L50="","",
IF($E50=Reference!$H$62,
ROUND(L50,3)*'기준연도 활동자료 입력'!$G50*(VLOOKUP($F50,Reference!$C$62:$F$103,COLUMN(Reference!$F$2)-COLUMN(Reference!$C$2)+1,0)/(10^3)),
IF($E50=Reference!$H$63,
ROUND(L50,3)*(1-'기준연도 활동자료 입력'!$G50)*(VLOOKUP($F50,Reference!$C$62:$F$103,COLUMN(Reference!$F$2)-COLUMN(Reference!$C$2)+1,0)/(10^3)),
ROUND(L50,3)*(VLOOKUP($F50,Reference!$C$62:$F$103,COLUMN(Reference!$F$2)-COLUMN(Reference!$C$2)+1,0)/(10^3)))))</f>
        <v/>
      </c>
      <c r="AM50" s="379" t="str">
        <f>IF(M50="","",
IF($E50=Reference!$H$62,
ROUND(M50,3)*'기준연도 활동자료 입력'!$G50*(VLOOKUP($F50,Reference!$C$62:$F$103,COLUMN(Reference!$F$2)-COLUMN(Reference!$C$2)+1,0)/(10^3)),
IF($E50=Reference!$H$63,
ROUND(M50,3)*(1-'기준연도 활동자료 입력'!$G50)*(VLOOKUP($F50,Reference!$C$62:$F$103,COLUMN(Reference!$F$2)-COLUMN(Reference!$C$2)+1,0)/(10^3)),
ROUND(M50,3)*(VLOOKUP($F50,Reference!$C$62:$F$103,COLUMN(Reference!$F$2)-COLUMN(Reference!$C$2)+1,0)/(10^3)))))</f>
        <v/>
      </c>
      <c r="AN50" s="379" t="str">
        <f>IF(N50="","",
IF($E50=Reference!$H$62,
ROUND(N50,3)*'기준연도 활동자료 입력'!$G50*(VLOOKUP($F50,Reference!$C$62:$F$103,COLUMN(Reference!$F$2)-COLUMN(Reference!$C$2)+1,0)/(10^3)),
IF($E50=Reference!$H$63,
ROUND(N50,3)*(1-'기준연도 활동자료 입력'!$G50)*(VLOOKUP($F50,Reference!$C$62:$F$103,COLUMN(Reference!$F$2)-COLUMN(Reference!$C$2)+1,0)/(10^3)),
ROUND(N50,3)*(VLOOKUP($F50,Reference!$C$62:$F$103,COLUMN(Reference!$F$2)-COLUMN(Reference!$C$2)+1,0)/(10^3)))))</f>
        <v/>
      </c>
      <c r="AO50" s="379" t="str">
        <f>IF(O50="","",
IF($E50=Reference!$H$62,
ROUND(O50,3)*'기준연도 활동자료 입력'!$G50*(VLOOKUP($F50,Reference!$C$62:$F$103,COLUMN(Reference!$F$2)-COLUMN(Reference!$C$2)+1,0)/(10^3)),
IF($E50=Reference!$H$63,
ROUND(O50,3)*(1-'기준연도 활동자료 입력'!$G50)*(VLOOKUP($F50,Reference!$C$62:$F$103,COLUMN(Reference!$F$2)-COLUMN(Reference!$C$2)+1,0)/(10^3)),
ROUND(O50,3)*(VLOOKUP($F50,Reference!$C$62:$F$103,COLUMN(Reference!$F$2)-COLUMN(Reference!$C$2)+1,0)/(10^3)))))</f>
        <v/>
      </c>
      <c r="AP50" s="379" t="str">
        <f>IF(P50="","",
IF($E50=Reference!$H$62,
ROUND(P50,3)*'기준연도 활동자료 입력'!$G50*(VLOOKUP($F50,Reference!$C$62:$F$103,COLUMN(Reference!$F$2)-COLUMN(Reference!$C$2)+1,0)/(10^3)),
IF($E50=Reference!$H$63,
ROUND(P50,3)*(1-'기준연도 활동자료 입력'!$G50)*(VLOOKUP($F50,Reference!$C$62:$F$103,COLUMN(Reference!$F$2)-COLUMN(Reference!$C$2)+1,0)/(10^3)),
ROUND(P50,3)*(VLOOKUP($F50,Reference!$C$62:$F$103,COLUMN(Reference!$F$2)-COLUMN(Reference!$C$2)+1,0)/(10^3)))))</f>
        <v/>
      </c>
      <c r="AQ50" s="379" t="str">
        <f>IF(Q50="","",
IF($E50=Reference!$H$62,
ROUND(Q50,3)*'기준연도 활동자료 입력'!$G50*(VLOOKUP($F50,Reference!$C$62:$F$103,COLUMN(Reference!$F$2)-COLUMN(Reference!$C$2)+1,0)/(10^3)),
IF($E50=Reference!$H$63,
ROUND(Q50,3)*(1-'기준연도 활동자료 입력'!$G50)*(VLOOKUP($F50,Reference!$C$62:$F$103,COLUMN(Reference!$F$2)-COLUMN(Reference!$C$2)+1,0)/(10^3)),
ROUND(Q50,3)*(VLOOKUP($F50,Reference!$C$62:$F$103,COLUMN(Reference!$F$2)-COLUMN(Reference!$C$2)+1,0)/(10^3)))))</f>
        <v/>
      </c>
      <c r="AR50" s="379" t="str">
        <f>IF(R50="","",
IF($E50=Reference!$H$62,
ROUND(R50,3)*'기준연도 활동자료 입력'!$G50*(VLOOKUP($F50,Reference!$C$62:$F$103,COLUMN(Reference!$F$2)-COLUMN(Reference!$C$2)+1,0)/(10^3)),
IF($E50=Reference!$H$63,
ROUND(R50,3)*(1-'기준연도 활동자료 입력'!$G50)*(VLOOKUP($F50,Reference!$C$62:$F$103,COLUMN(Reference!$F$2)-COLUMN(Reference!$C$2)+1,0)/(10^3)),
ROUND(R50,3)*(VLOOKUP($F50,Reference!$C$62:$F$103,COLUMN(Reference!$F$2)-COLUMN(Reference!$C$2)+1,0)/(10^3)))))</f>
        <v/>
      </c>
      <c r="AS50" s="379" t="str">
        <f>IF(S50="","",
IF($E50=Reference!$H$62,
ROUND(S50,3)*'기준연도 활동자료 입력'!$G50*(VLOOKUP($F50,Reference!$C$62:$F$103,COLUMN(Reference!$F$2)-COLUMN(Reference!$C$2)+1,0)/(10^3)),
IF($E50=Reference!$H$63,
ROUND(S50,3)*(1-'기준연도 활동자료 입력'!$G50)*(VLOOKUP($F50,Reference!$C$62:$F$103,COLUMN(Reference!$F$2)-COLUMN(Reference!$C$2)+1,0)/(10^3)),
ROUND(S50,3)*(VLOOKUP($F50,Reference!$C$62:$F$103,COLUMN(Reference!$F$2)-COLUMN(Reference!$C$2)+1,0)/(10^3)))))</f>
        <v/>
      </c>
      <c r="AT50" s="380" t="str">
        <f>IF(T50="","",
IF($E50=Reference!$H$62,
ROUND(T50,3)*'기준연도 활동자료 입력'!$G50*(VLOOKUP($F50,Reference!$C$62:$F$103,COLUMN(Reference!$F$2)-COLUMN(Reference!$C$2)+1,0)/(10^3)),
IF($E50=Reference!$H$63,
ROUND(T50,3)*(1-'기준연도 활동자료 입력'!$G50)*(VLOOKUP($F50,Reference!$C$62:$F$103,COLUMN(Reference!$F$2)-COLUMN(Reference!$C$2)+1,0)/(10^3)),
ROUND(T50,3)*(VLOOKUP($F50,Reference!$C$62:$F$103,COLUMN(Reference!$F$2)-COLUMN(Reference!$C$2)+1,0)/(10^3)))))</f>
        <v/>
      </c>
      <c r="AU50" s="381">
        <f t="shared" si="24"/>
        <v>0</v>
      </c>
      <c r="AV50" s="422"/>
      <c r="AW50" s="423"/>
      <c r="AX50" s="423"/>
      <c r="AY50" s="423"/>
      <c r="AZ50" s="423"/>
      <c r="BA50" s="423"/>
      <c r="BB50" s="423"/>
      <c r="BC50" s="423"/>
      <c r="BD50" s="423"/>
      <c r="BE50" s="423"/>
      <c r="BF50" s="423"/>
      <c r="BG50" s="424"/>
      <c r="BH50" s="425">
        <f t="shared" si="6"/>
        <v>0</v>
      </c>
    </row>
    <row r="51" spans="2:60" ht="18" customHeight="1">
      <c r="B51" s="502" t="s">
        <v>42</v>
      </c>
      <c r="C51" s="515" t="s">
        <v>149</v>
      </c>
      <c r="D51" s="516"/>
      <c r="E51" s="494" t="s">
        <v>1</v>
      </c>
      <c r="F51" s="459"/>
      <c r="G51" s="460"/>
      <c r="H51" s="495"/>
      <c r="I51" s="458" t="s">
        <v>128</v>
      </c>
      <c r="J51" s="459"/>
      <c r="K51" s="459"/>
      <c r="L51" s="459"/>
      <c r="M51" s="459"/>
      <c r="N51" s="459"/>
      <c r="O51" s="459"/>
      <c r="P51" s="459"/>
      <c r="Q51" s="459"/>
      <c r="R51" s="459"/>
      <c r="S51" s="459"/>
      <c r="T51" s="459"/>
      <c r="U51" s="464"/>
      <c r="V51" s="458" t="s">
        <v>317</v>
      </c>
      <c r="W51" s="459"/>
      <c r="X51" s="459"/>
      <c r="Y51" s="459"/>
      <c r="Z51" s="459"/>
      <c r="AA51" s="459"/>
      <c r="AB51" s="459"/>
      <c r="AC51" s="459"/>
      <c r="AD51" s="459"/>
      <c r="AE51" s="459"/>
      <c r="AF51" s="459"/>
      <c r="AG51" s="459"/>
      <c r="AH51" s="464"/>
      <c r="AI51" s="458" t="s">
        <v>326</v>
      </c>
      <c r="AJ51" s="459"/>
      <c r="AK51" s="459"/>
      <c r="AL51" s="459"/>
      <c r="AM51" s="459"/>
      <c r="AN51" s="459"/>
      <c r="AO51" s="459"/>
      <c r="AP51" s="459"/>
      <c r="AQ51" s="459"/>
      <c r="AR51" s="459"/>
      <c r="AS51" s="459"/>
      <c r="AT51" s="459"/>
      <c r="AU51" s="460"/>
      <c r="AV51" s="461" t="s">
        <v>321</v>
      </c>
      <c r="AW51" s="462"/>
      <c r="AX51" s="462"/>
      <c r="AY51" s="462"/>
      <c r="AZ51" s="462"/>
      <c r="BA51" s="462"/>
      <c r="BB51" s="462"/>
      <c r="BC51" s="462"/>
      <c r="BD51" s="462"/>
      <c r="BE51" s="462"/>
      <c r="BF51" s="462"/>
      <c r="BG51" s="462"/>
      <c r="BH51" s="463"/>
    </row>
    <row r="52" spans="2:60" ht="17.5" thickBot="1">
      <c r="B52" s="503"/>
      <c r="C52" s="489"/>
      <c r="D52" s="490"/>
      <c r="E52" s="4" t="s">
        <v>78</v>
      </c>
      <c r="F52" s="5" t="s">
        <v>19</v>
      </c>
      <c r="G52" s="5" t="s">
        <v>151</v>
      </c>
      <c r="H52" s="6" t="s">
        <v>2</v>
      </c>
      <c r="I52" s="7" t="s">
        <v>6</v>
      </c>
      <c r="J52" s="8" t="s">
        <v>7</v>
      </c>
      <c r="K52" s="8" t="s">
        <v>8</v>
      </c>
      <c r="L52" s="8" t="s">
        <v>9</v>
      </c>
      <c r="M52" s="8" t="s">
        <v>10</v>
      </c>
      <c r="N52" s="8" t="s">
        <v>11</v>
      </c>
      <c r="O52" s="8" t="s">
        <v>12</v>
      </c>
      <c r="P52" s="8" t="s">
        <v>13</v>
      </c>
      <c r="Q52" s="8" t="s">
        <v>14</v>
      </c>
      <c r="R52" s="8" t="s">
        <v>15</v>
      </c>
      <c r="S52" s="8" t="s">
        <v>16</v>
      </c>
      <c r="T52" s="9" t="s">
        <v>17</v>
      </c>
      <c r="U52" s="10" t="s">
        <v>18</v>
      </c>
      <c r="V52" s="7" t="s">
        <v>6</v>
      </c>
      <c r="W52" s="8" t="s">
        <v>7</v>
      </c>
      <c r="X52" s="8" t="s">
        <v>8</v>
      </c>
      <c r="Y52" s="8" t="s">
        <v>9</v>
      </c>
      <c r="Z52" s="8" t="s">
        <v>10</v>
      </c>
      <c r="AA52" s="8" t="s">
        <v>11</v>
      </c>
      <c r="AB52" s="8" t="s">
        <v>12</v>
      </c>
      <c r="AC52" s="8" t="s">
        <v>13</v>
      </c>
      <c r="AD52" s="8" t="s">
        <v>14</v>
      </c>
      <c r="AE52" s="8" t="s">
        <v>15</v>
      </c>
      <c r="AF52" s="8" t="s">
        <v>16</v>
      </c>
      <c r="AG52" s="9" t="s">
        <v>17</v>
      </c>
      <c r="AH52" s="10" t="s">
        <v>18</v>
      </c>
      <c r="AI52" s="7" t="s">
        <v>6</v>
      </c>
      <c r="AJ52" s="8" t="s">
        <v>7</v>
      </c>
      <c r="AK52" s="8" t="s">
        <v>8</v>
      </c>
      <c r="AL52" s="8" t="s">
        <v>9</v>
      </c>
      <c r="AM52" s="8" t="s">
        <v>10</v>
      </c>
      <c r="AN52" s="8" t="s">
        <v>11</v>
      </c>
      <c r="AO52" s="8" t="s">
        <v>12</v>
      </c>
      <c r="AP52" s="8" t="s">
        <v>13</v>
      </c>
      <c r="AQ52" s="8" t="s">
        <v>14</v>
      </c>
      <c r="AR52" s="8" t="s">
        <v>15</v>
      </c>
      <c r="AS52" s="8" t="s">
        <v>16</v>
      </c>
      <c r="AT52" s="9" t="s">
        <v>17</v>
      </c>
      <c r="AU52" s="10" t="s">
        <v>18</v>
      </c>
      <c r="AV52" s="7" t="s">
        <v>6</v>
      </c>
      <c r="AW52" s="8" t="s">
        <v>7</v>
      </c>
      <c r="AX52" s="8" t="s">
        <v>8</v>
      </c>
      <c r="AY52" s="8" t="s">
        <v>9</v>
      </c>
      <c r="AZ52" s="8" t="s">
        <v>10</v>
      </c>
      <c r="BA52" s="8" t="s">
        <v>11</v>
      </c>
      <c r="BB52" s="8" t="s">
        <v>12</v>
      </c>
      <c r="BC52" s="8" t="s">
        <v>13</v>
      </c>
      <c r="BD52" s="8" t="s">
        <v>14</v>
      </c>
      <c r="BE52" s="8" t="s">
        <v>15</v>
      </c>
      <c r="BF52" s="8" t="s">
        <v>16</v>
      </c>
      <c r="BG52" s="9" t="s">
        <v>17</v>
      </c>
      <c r="BH52" s="10" t="s">
        <v>18</v>
      </c>
    </row>
    <row r="53" spans="2:60" ht="17.5" thickTop="1">
      <c r="B53" s="503"/>
      <c r="C53" s="489"/>
      <c r="D53" s="490"/>
      <c r="E53" s="223"/>
      <c r="F53" s="224"/>
      <c r="G53" s="245"/>
      <c r="H53" s="301" t="str">
        <f>IF($F53="","",
VLOOKUP($F53,Reference!$B$47:$C$50,2,0))</f>
        <v/>
      </c>
      <c r="I53" s="226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8"/>
      <c r="U53" s="358">
        <f t="shared" si="0"/>
        <v>0</v>
      </c>
      <c r="V53" s="363" t="str">
        <f>IF(I53="","",
(ROUND(I53,3)*(10^-3))*(VLOOKUP($F53,Reference!$B$47:$F$50,COLUMN(Reference!$D$2)-COLUMN(Reference!$B$2)+1,0)))</f>
        <v/>
      </c>
      <c r="W53" s="363" t="str">
        <f>IF(J53="","",
(ROUND(J53,3)*(10^-3))*(VLOOKUP($F53,Reference!$B$47:$F$50,COLUMN(Reference!$D$2)-COLUMN(Reference!$B$2)+1,0)))</f>
        <v/>
      </c>
      <c r="X53" s="363" t="str">
        <f>IF(K53="","",
(ROUND(K53,3)*(10^-3))*(VLOOKUP($F53,Reference!$B$47:$F$50,COLUMN(Reference!$D$2)-COLUMN(Reference!$B$2)+1,0)))</f>
        <v/>
      </c>
      <c r="Y53" s="363" t="str">
        <f>IF(L53="","",
(ROUND(L53,3)*(10^-3))*(VLOOKUP($F53,Reference!$B$47:$F$50,COLUMN(Reference!$D$2)-COLUMN(Reference!$B$2)+1,0)))</f>
        <v/>
      </c>
      <c r="Z53" s="363" t="str">
        <f>IF(M53="","",
(ROUND(M53,3)*(10^-3))*(VLOOKUP($F53,Reference!$B$47:$F$50,COLUMN(Reference!$D$2)-COLUMN(Reference!$B$2)+1,0)))</f>
        <v/>
      </c>
      <c r="AA53" s="363" t="str">
        <f>IF(N53="","",
(ROUND(N53,3)*(10^-3))*(VLOOKUP($F53,Reference!$B$47:$F$50,COLUMN(Reference!$D$2)-COLUMN(Reference!$B$2)+1,0)))</f>
        <v/>
      </c>
      <c r="AB53" s="363" t="str">
        <f>IF(O53="","",
(ROUND(O53,3)*(10^-3))*(VLOOKUP($F53,Reference!$B$47:$F$50,COLUMN(Reference!$D$2)-COLUMN(Reference!$B$2)+1,0)))</f>
        <v/>
      </c>
      <c r="AC53" s="363" t="str">
        <f>IF(P53="","",
(ROUND(P53,3)*(10^-3))*(VLOOKUP($F53,Reference!$B$47:$F$50,COLUMN(Reference!$D$2)-COLUMN(Reference!$B$2)+1,0)))</f>
        <v/>
      </c>
      <c r="AD53" s="363" t="str">
        <f>IF(Q53="","",
(ROUND(Q53,3)*(10^-3))*(VLOOKUP($F53,Reference!$B$47:$F$50,COLUMN(Reference!$D$2)-COLUMN(Reference!$B$2)+1,0)))</f>
        <v/>
      </c>
      <c r="AE53" s="363" t="str">
        <f>IF(R53="","",
(ROUND(R53,3)*(10^-3))*(VLOOKUP($F53,Reference!$B$47:$F$50,COLUMN(Reference!$D$2)-COLUMN(Reference!$B$2)+1,0)))</f>
        <v/>
      </c>
      <c r="AF53" s="363" t="str">
        <f>IF(S53="","",
(ROUND(S53,3)*(10^-3))*(VLOOKUP($F53,Reference!$B$47:$F$50,COLUMN(Reference!$D$2)-COLUMN(Reference!$B$2)+1,0)))</f>
        <v/>
      </c>
      <c r="AG53" s="363" t="str">
        <f>IF(T53="","",
(ROUND(T53,3)*(10^-3))*(VLOOKUP($F53,Reference!$B$47:$F$50,COLUMN(Reference!$D$2)-COLUMN(Reference!$B$2)+1,0)))</f>
        <v/>
      </c>
      <c r="AH53" s="364">
        <f t="shared" ref="AH53" si="25">SUM(V53:AG53)</f>
        <v>0</v>
      </c>
      <c r="AI53" s="365" t="str">
        <f>IF(I53="","",
(ROUND(I53,3)*(10^-3))*(VLOOKUP($F53,Reference!$B$47:$F$50,COLUMN(Reference!$E$2)-COLUMN(Reference!$B$2)+1,0)*(10^-3)))</f>
        <v/>
      </c>
      <c r="AJ53" s="365" t="str">
        <f>IF(J53="","",
(ROUND(J53,3)*(10^-3))*(VLOOKUP($F53,Reference!$B$47:$F$50,COLUMN(Reference!$E$2)-COLUMN(Reference!$B$2)+1,0)*(10^-3)))</f>
        <v/>
      </c>
      <c r="AK53" s="365" t="str">
        <f>IF(K53="","",
(ROUND(K53,3)*(10^-3))*(VLOOKUP($F53,Reference!$B$47:$F$50,COLUMN(Reference!$E$2)-COLUMN(Reference!$B$2)+1,0)*(10^-3)))</f>
        <v/>
      </c>
      <c r="AL53" s="365" t="str">
        <f>IF(L53="","",
(ROUND(L53,3)*(10^-3))*(VLOOKUP($F53,Reference!$B$47:$F$50,COLUMN(Reference!$E$2)-COLUMN(Reference!$B$2)+1,0)*(10^-3)))</f>
        <v/>
      </c>
      <c r="AM53" s="365" t="str">
        <f>IF(M53="","",
(ROUND(M53,3)*(10^-3))*(VLOOKUP($F53,Reference!$B$47:$F$50,COLUMN(Reference!$E$2)-COLUMN(Reference!$B$2)+1,0)*(10^-3)))</f>
        <v/>
      </c>
      <c r="AN53" s="365" t="str">
        <f>IF(N53="","",
(ROUND(N53,3)*(10^-3))*(VLOOKUP($F53,Reference!$B$47:$F$50,COLUMN(Reference!$E$2)-COLUMN(Reference!$B$2)+1,0)*(10^-3)))</f>
        <v/>
      </c>
      <c r="AO53" s="365" t="str">
        <f>IF(O53="","",
(ROUND(O53,3)*(10^-3))*(VLOOKUP($F53,Reference!$B$47:$F$50,COLUMN(Reference!$E$2)-COLUMN(Reference!$B$2)+1,0)*(10^-3)))</f>
        <v/>
      </c>
      <c r="AP53" s="365" t="str">
        <f>IF(P53="","",
(ROUND(P53,3)*(10^-3))*(VLOOKUP($F53,Reference!$B$47:$F$50,COLUMN(Reference!$E$2)-COLUMN(Reference!$B$2)+1,0)*(10^-3)))</f>
        <v/>
      </c>
      <c r="AQ53" s="365" t="str">
        <f>IF(Q53="","",
(ROUND(Q53,3)*(10^-3))*(VLOOKUP($F53,Reference!$B$47:$F$50,COLUMN(Reference!$E$2)-COLUMN(Reference!$B$2)+1,0)*(10^-3)))</f>
        <v/>
      </c>
      <c r="AR53" s="365" t="str">
        <f>IF(R53="","",
(ROUND(R53,3)*(10^-3))*(VLOOKUP($F53,Reference!$B$47:$F$50,COLUMN(Reference!$E$2)-COLUMN(Reference!$B$2)+1,0)*(10^-3)))</f>
        <v/>
      </c>
      <c r="AS53" s="365" t="str">
        <f>IF(S53="","",
(ROUND(S53,3)*(10^-3))*(VLOOKUP($F53,Reference!$B$47:$F$50,COLUMN(Reference!$E$2)-COLUMN(Reference!$B$2)+1,0)*(10^-3)))</f>
        <v/>
      </c>
      <c r="AT53" s="365" t="str">
        <f>IF(T53="","",
(ROUND(T53,3)*(10^-3))*(VLOOKUP($F53,Reference!$B$47:$F$50,COLUMN(Reference!$E$2)-COLUMN(Reference!$B$2)+1,0)*(10^-3)))</f>
        <v/>
      </c>
      <c r="AU53" s="366">
        <f t="shared" ref="AU53" si="26">SUM(AI53:AT53)</f>
        <v>0</v>
      </c>
      <c r="AV53" s="365" t="str">
        <f>IF(I53="","",
(ROUND(I53,3)*(10^-3))*(VLOOKUP($F53,Reference!$B$47:$F$50,COLUMN(Reference!$F$2)-COLUMN(Reference!$B$2)+1,0)*(10^-3)))</f>
        <v/>
      </c>
      <c r="AW53" s="365" t="str">
        <f>IF(J53="","",
(ROUND(J53,3)*(10^-3))*(VLOOKUP($F53,Reference!$B$47:$F$50,COLUMN(Reference!$F$2)-COLUMN(Reference!$B$2)+1,0)*(10^-3)))</f>
        <v/>
      </c>
      <c r="AX53" s="365" t="str">
        <f>IF(K53="","",
(ROUND(K53,3)*(10^-3))*(VLOOKUP($F53,Reference!$B$47:$F$50,COLUMN(Reference!$F$2)-COLUMN(Reference!$B$2)+1,0)*(10^-3)))</f>
        <v/>
      </c>
      <c r="AY53" s="365" t="str">
        <f>IF(L53="","",
(ROUND(L53,3)*(10^-3))*(VLOOKUP($F53,Reference!$B$47:$F$50,COLUMN(Reference!$F$2)-COLUMN(Reference!$B$2)+1,0)*(10^-3)))</f>
        <v/>
      </c>
      <c r="AZ53" s="365" t="str">
        <f>IF(M53="","",
(ROUND(M53,3)*(10^-3))*(VLOOKUP($F53,Reference!$B$47:$F$50,COLUMN(Reference!$F$2)-COLUMN(Reference!$B$2)+1,0)*(10^-3)))</f>
        <v/>
      </c>
      <c r="BA53" s="365" t="str">
        <f>IF(N53="","",
(ROUND(N53,3)*(10^-3))*(VLOOKUP($F53,Reference!$B$47:$F$50,COLUMN(Reference!$F$2)-COLUMN(Reference!$B$2)+1,0)*(10^-3)))</f>
        <v/>
      </c>
      <c r="BB53" s="365" t="str">
        <f>IF(O53="","",
(ROUND(O53,3)*(10^-3))*(VLOOKUP($F53,Reference!$B$47:$F$50,COLUMN(Reference!$F$2)-COLUMN(Reference!$B$2)+1,0)*(10^-3)))</f>
        <v/>
      </c>
      <c r="BC53" s="365" t="str">
        <f>IF(P53="","",
(ROUND(P53,3)*(10^-3))*(VLOOKUP($F53,Reference!$B$47:$F$50,COLUMN(Reference!$F$2)-COLUMN(Reference!$B$2)+1,0)*(10^-3)))</f>
        <v/>
      </c>
      <c r="BD53" s="365" t="str">
        <f>IF(Q53="","",
(ROUND(Q53,3)*(10^-3))*(VLOOKUP($F53,Reference!$B$47:$F$50,COLUMN(Reference!$F$2)-COLUMN(Reference!$B$2)+1,0)*(10^-3)))</f>
        <v/>
      </c>
      <c r="BE53" s="365" t="str">
        <f>IF(R53="","",
(ROUND(R53,3)*(10^-3))*(VLOOKUP($F53,Reference!$B$47:$F$50,COLUMN(Reference!$F$2)-COLUMN(Reference!$B$2)+1,0)*(10^-3)))</f>
        <v/>
      </c>
      <c r="BF53" s="365" t="str">
        <f>IF(S53="","",
(ROUND(S53,3)*(10^-3))*(VLOOKUP($F53,Reference!$B$47:$F$50,COLUMN(Reference!$F$2)-COLUMN(Reference!$B$2)+1,0)*(10^-3)))</f>
        <v/>
      </c>
      <c r="BG53" s="365" t="str">
        <f>IF(T53="","",
(ROUND(T53,3)*(10^-3))*(VLOOKUP($F53,Reference!$B$47:$F$50,COLUMN(Reference!$F$2)-COLUMN(Reference!$B$2)+1,0)*(10^-3)))</f>
        <v/>
      </c>
      <c r="BH53" s="366">
        <f t="shared" ref="BH53" si="27">SUM(AV53:BG53)</f>
        <v>0</v>
      </c>
    </row>
    <row r="54" spans="2:60">
      <c r="B54" s="503"/>
      <c r="C54" s="489"/>
      <c r="D54" s="490"/>
      <c r="E54" s="223"/>
      <c r="F54" s="224"/>
      <c r="G54" s="245"/>
      <c r="H54" s="301" t="str">
        <f>IF($F54="","",
VLOOKUP($F54,Reference!$B$47:$C$50,2,0))</f>
        <v/>
      </c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358">
        <f t="shared" si="0"/>
        <v>0</v>
      </c>
      <c r="V54" s="363" t="str">
        <f>IF(I54="","",
(ROUND(I54,3)*(10^-3))*(VLOOKUP($F54,Reference!$B$47:$F$50,COLUMN(Reference!$D$2)-COLUMN(Reference!$B$2)+1,0)))</f>
        <v/>
      </c>
      <c r="W54" s="363" t="str">
        <f>IF(J54="","",
(ROUND(J54,3)*(10^-3))*(VLOOKUP($F54,Reference!$B$47:$F$50,COLUMN(Reference!$D$2)-COLUMN(Reference!$B$2)+1,0)))</f>
        <v/>
      </c>
      <c r="X54" s="363" t="str">
        <f>IF(K54="","",
(ROUND(K54,3)*(10^-3))*(VLOOKUP($F54,Reference!$B$47:$F$50,COLUMN(Reference!$D$2)-COLUMN(Reference!$B$2)+1,0)))</f>
        <v/>
      </c>
      <c r="Y54" s="363" t="str">
        <f>IF(L54="","",
(ROUND(L54,3)*(10^-3))*(VLOOKUP($F54,Reference!$B$47:$F$50,COLUMN(Reference!$D$2)-COLUMN(Reference!$B$2)+1,0)))</f>
        <v/>
      </c>
      <c r="Z54" s="363" t="str">
        <f>IF(M54="","",
(ROUND(M54,3)*(10^-3))*(VLOOKUP($F54,Reference!$B$47:$F$50,COLUMN(Reference!$D$2)-COLUMN(Reference!$B$2)+1,0)))</f>
        <v/>
      </c>
      <c r="AA54" s="363" t="str">
        <f>IF(N54="","",
(ROUND(N54,3)*(10^-3))*(VLOOKUP($F54,Reference!$B$47:$F$50,COLUMN(Reference!$D$2)-COLUMN(Reference!$B$2)+1,0)))</f>
        <v/>
      </c>
      <c r="AB54" s="363" t="str">
        <f>IF(O54="","",
(ROUND(O54,3)*(10^-3))*(VLOOKUP($F54,Reference!$B$47:$F$50,COLUMN(Reference!$D$2)-COLUMN(Reference!$B$2)+1,0)))</f>
        <v/>
      </c>
      <c r="AC54" s="363" t="str">
        <f>IF(P54="","",
(ROUND(P54,3)*(10^-3))*(VLOOKUP($F54,Reference!$B$47:$F$50,COLUMN(Reference!$D$2)-COLUMN(Reference!$B$2)+1,0)))</f>
        <v/>
      </c>
      <c r="AD54" s="363" t="str">
        <f>IF(Q54="","",
(ROUND(Q54,3)*(10^-3))*(VLOOKUP($F54,Reference!$B$47:$F$50,COLUMN(Reference!$D$2)-COLUMN(Reference!$B$2)+1,0)))</f>
        <v/>
      </c>
      <c r="AE54" s="363" t="str">
        <f>IF(R54="","",
(ROUND(R54,3)*(10^-3))*(VLOOKUP($F54,Reference!$B$47:$F$50,COLUMN(Reference!$D$2)-COLUMN(Reference!$B$2)+1,0)))</f>
        <v/>
      </c>
      <c r="AF54" s="363" t="str">
        <f>IF(S54="","",
(ROUND(S54,3)*(10^-3))*(VLOOKUP($F54,Reference!$B$47:$F$50,COLUMN(Reference!$D$2)-COLUMN(Reference!$B$2)+1,0)))</f>
        <v/>
      </c>
      <c r="AG54" s="363" t="str">
        <f>IF(T54="","",
(ROUND(T54,3)*(10^-3))*(VLOOKUP($F54,Reference!$B$47:$F$50,COLUMN(Reference!$D$2)-COLUMN(Reference!$B$2)+1,0)))</f>
        <v/>
      </c>
      <c r="AH54" s="364">
        <f t="shared" ref="AH54:AH62" si="28">SUM(V54:AG54)</f>
        <v>0</v>
      </c>
      <c r="AI54" s="365" t="str">
        <f>IF(I54="","",
(ROUND(I54,3)*(10^-3))*(VLOOKUP($F54,Reference!$B$47:$F$50,COLUMN(Reference!$E$2)-COLUMN(Reference!$B$2)+1,0)*(10^-3)))</f>
        <v/>
      </c>
      <c r="AJ54" s="365" t="str">
        <f>IF(J54="","",
(ROUND(J54,3)*(10^-3))*(VLOOKUP($F54,Reference!$B$47:$F$50,COLUMN(Reference!$E$2)-COLUMN(Reference!$B$2)+1,0)*(10^-3)))</f>
        <v/>
      </c>
      <c r="AK54" s="365" t="str">
        <f>IF(K54="","",
(ROUND(K54,3)*(10^-3))*(VLOOKUP($F54,Reference!$B$47:$F$50,COLUMN(Reference!$E$2)-COLUMN(Reference!$B$2)+1,0)*(10^-3)))</f>
        <v/>
      </c>
      <c r="AL54" s="365" t="str">
        <f>IF(L54="","",
(ROUND(L54,3)*(10^-3))*(VLOOKUP($F54,Reference!$B$47:$F$50,COLUMN(Reference!$E$2)-COLUMN(Reference!$B$2)+1,0)*(10^-3)))</f>
        <v/>
      </c>
      <c r="AM54" s="365" t="str">
        <f>IF(M54="","",
(ROUND(M54,3)*(10^-3))*(VLOOKUP($F54,Reference!$B$47:$F$50,COLUMN(Reference!$E$2)-COLUMN(Reference!$B$2)+1,0)*(10^-3)))</f>
        <v/>
      </c>
      <c r="AN54" s="365" t="str">
        <f>IF(N54="","",
(ROUND(N54,3)*(10^-3))*(VLOOKUP($F54,Reference!$B$47:$F$50,COLUMN(Reference!$E$2)-COLUMN(Reference!$B$2)+1,0)*(10^-3)))</f>
        <v/>
      </c>
      <c r="AO54" s="365" t="str">
        <f>IF(O54="","",
(ROUND(O54,3)*(10^-3))*(VLOOKUP($F54,Reference!$B$47:$F$50,COLUMN(Reference!$E$2)-COLUMN(Reference!$B$2)+1,0)*(10^-3)))</f>
        <v/>
      </c>
      <c r="AP54" s="365" t="str">
        <f>IF(P54="","",
(ROUND(P54,3)*(10^-3))*(VLOOKUP($F54,Reference!$B$47:$F$50,COLUMN(Reference!$E$2)-COLUMN(Reference!$B$2)+1,0)*(10^-3)))</f>
        <v/>
      </c>
      <c r="AQ54" s="365" t="str">
        <f>IF(Q54="","",
(ROUND(Q54,3)*(10^-3))*(VLOOKUP($F54,Reference!$B$47:$F$50,COLUMN(Reference!$E$2)-COLUMN(Reference!$B$2)+1,0)*(10^-3)))</f>
        <v/>
      </c>
      <c r="AR54" s="365" t="str">
        <f>IF(R54="","",
(ROUND(R54,3)*(10^-3))*(VLOOKUP($F54,Reference!$B$47:$F$50,COLUMN(Reference!$E$2)-COLUMN(Reference!$B$2)+1,0)*(10^-3)))</f>
        <v/>
      </c>
      <c r="AS54" s="365" t="str">
        <f>IF(S54="","",
(ROUND(S54,3)*(10^-3))*(VLOOKUP($F54,Reference!$B$47:$F$50,COLUMN(Reference!$E$2)-COLUMN(Reference!$B$2)+1,0)*(10^-3)))</f>
        <v/>
      </c>
      <c r="AT54" s="365" t="str">
        <f>IF(T54="","",
(ROUND(T54,3)*(10^-3))*(VLOOKUP($F54,Reference!$B$47:$F$50,COLUMN(Reference!$E$2)-COLUMN(Reference!$B$2)+1,0)*(10^-3)))</f>
        <v/>
      </c>
      <c r="AU54" s="366">
        <f t="shared" ref="AU54:AU62" si="29">SUM(AI54:AT54)</f>
        <v>0</v>
      </c>
      <c r="AV54" s="365" t="str">
        <f>IF(I54="","",
(ROUND(I54,3)*(10^-3))*(VLOOKUP($F54,Reference!$B$47:$F$50,COLUMN(Reference!$F$2)-COLUMN(Reference!$B$2)+1,0)*(10^-3)))</f>
        <v/>
      </c>
      <c r="AW54" s="365" t="str">
        <f>IF(J54="","",
(ROUND(J54,3)*(10^-3))*(VLOOKUP($F54,Reference!$B$47:$F$50,COLUMN(Reference!$F$2)-COLUMN(Reference!$B$2)+1,0)*(10^-3)))</f>
        <v/>
      </c>
      <c r="AX54" s="365" t="str">
        <f>IF(K54="","",
(ROUND(K54,3)*(10^-3))*(VLOOKUP($F54,Reference!$B$47:$F$50,COLUMN(Reference!$F$2)-COLUMN(Reference!$B$2)+1,0)*(10^-3)))</f>
        <v/>
      </c>
      <c r="AY54" s="365" t="str">
        <f>IF(L54="","",
(ROUND(L54,3)*(10^-3))*(VLOOKUP($F54,Reference!$B$47:$F$50,COLUMN(Reference!$F$2)-COLUMN(Reference!$B$2)+1,0)*(10^-3)))</f>
        <v/>
      </c>
      <c r="AZ54" s="365" t="str">
        <f>IF(M54="","",
(ROUND(M54,3)*(10^-3))*(VLOOKUP($F54,Reference!$B$47:$F$50,COLUMN(Reference!$F$2)-COLUMN(Reference!$B$2)+1,0)*(10^-3)))</f>
        <v/>
      </c>
      <c r="BA54" s="365" t="str">
        <f>IF(N54="","",
(ROUND(N54,3)*(10^-3))*(VLOOKUP($F54,Reference!$B$47:$F$50,COLUMN(Reference!$F$2)-COLUMN(Reference!$B$2)+1,0)*(10^-3)))</f>
        <v/>
      </c>
      <c r="BB54" s="365" t="str">
        <f>IF(O54="","",
(ROUND(O54,3)*(10^-3))*(VLOOKUP($F54,Reference!$B$47:$F$50,COLUMN(Reference!$F$2)-COLUMN(Reference!$B$2)+1,0)*(10^-3)))</f>
        <v/>
      </c>
      <c r="BC54" s="365" t="str">
        <f>IF(P54="","",
(ROUND(P54,3)*(10^-3))*(VLOOKUP($F54,Reference!$B$47:$F$50,COLUMN(Reference!$F$2)-COLUMN(Reference!$B$2)+1,0)*(10^-3)))</f>
        <v/>
      </c>
      <c r="BD54" s="365" t="str">
        <f>IF(Q54="","",
(ROUND(Q54,3)*(10^-3))*(VLOOKUP($F54,Reference!$B$47:$F$50,COLUMN(Reference!$F$2)-COLUMN(Reference!$B$2)+1,0)*(10^-3)))</f>
        <v/>
      </c>
      <c r="BE54" s="365" t="str">
        <f>IF(R54="","",
(ROUND(R54,3)*(10^-3))*(VLOOKUP($F54,Reference!$B$47:$F$50,COLUMN(Reference!$F$2)-COLUMN(Reference!$B$2)+1,0)*(10^-3)))</f>
        <v/>
      </c>
      <c r="BF54" s="365" t="str">
        <f>IF(S54="","",
(ROUND(S54,3)*(10^-3))*(VLOOKUP($F54,Reference!$B$47:$F$50,COLUMN(Reference!$F$2)-COLUMN(Reference!$B$2)+1,0)*(10^-3)))</f>
        <v/>
      </c>
      <c r="BG54" s="365" t="str">
        <f>IF(T54="","",
(ROUND(T54,3)*(10^-3))*(VLOOKUP($F54,Reference!$B$47:$F$50,COLUMN(Reference!$F$2)-COLUMN(Reference!$B$2)+1,0)*(10^-3)))</f>
        <v/>
      </c>
      <c r="BH54" s="366">
        <f t="shared" ref="BH54:BH62" si="30">SUM(AV54:BG54)</f>
        <v>0</v>
      </c>
    </row>
    <row r="55" spans="2:60">
      <c r="B55" s="504"/>
      <c r="C55" s="489"/>
      <c r="D55" s="490"/>
      <c r="E55" s="229"/>
      <c r="F55" s="230"/>
      <c r="G55" s="246"/>
      <c r="H55" s="302" t="str">
        <f>IF($F55="","",
VLOOKUP($F55,Reference!$B$47:$C$50,2,0))</f>
        <v/>
      </c>
      <c r="I55" s="232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4"/>
      <c r="U55" s="358">
        <f t="shared" si="0"/>
        <v>0</v>
      </c>
      <c r="V55" s="363" t="str">
        <f>IF(I55="","",
(ROUND(I55,3)*(10^-3))*(VLOOKUP($F55,Reference!$B$47:$F$50,COLUMN(Reference!$D$2)-COLUMN(Reference!$B$2)+1,0)))</f>
        <v/>
      </c>
      <c r="W55" s="363" t="str">
        <f>IF(J55="","",
(ROUND(J55,3)*(10^-3))*(VLOOKUP($F55,Reference!$B$47:$F$50,COLUMN(Reference!$D$2)-COLUMN(Reference!$B$2)+1,0)))</f>
        <v/>
      </c>
      <c r="X55" s="363" t="str">
        <f>IF(K55="","",
(ROUND(K55,3)*(10^-3))*(VLOOKUP($F55,Reference!$B$47:$F$50,COLUMN(Reference!$D$2)-COLUMN(Reference!$B$2)+1,0)))</f>
        <v/>
      </c>
      <c r="Y55" s="363" t="str">
        <f>IF(L55="","",
(ROUND(L55,3)*(10^-3))*(VLOOKUP($F55,Reference!$B$47:$F$50,COLUMN(Reference!$D$2)-COLUMN(Reference!$B$2)+1,0)))</f>
        <v/>
      </c>
      <c r="Z55" s="363" t="str">
        <f>IF(M55="","",
(ROUND(M55,3)*(10^-3))*(VLOOKUP($F55,Reference!$B$47:$F$50,COLUMN(Reference!$D$2)-COLUMN(Reference!$B$2)+1,0)))</f>
        <v/>
      </c>
      <c r="AA55" s="363" t="str">
        <f>IF(N55="","",
(ROUND(N55,3)*(10^-3))*(VLOOKUP($F55,Reference!$B$47:$F$50,COLUMN(Reference!$D$2)-COLUMN(Reference!$B$2)+1,0)))</f>
        <v/>
      </c>
      <c r="AB55" s="363" t="str">
        <f>IF(O55="","",
(ROUND(O55,3)*(10^-3))*(VLOOKUP($F55,Reference!$B$47:$F$50,COLUMN(Reference!$D$2)-COLUMN(Reference!$B$2)+1,0)))</f>
        <v/>
      </c>
      <c r="AC55" s="363" t="str">
        <f>IF(P55="","",
(ROUND(P55,3)*(10^-3))*(VLOOKUP($F55,Reference!$B$47:$F$50,COLUMN(Reference!$D$2)-COLUMN(Reference!$B$2)+1,0)))</f>
        <v/>
      </c>
      <c r="AD55" s="363" t="str">
        <f>IF(Q55="","",
(ROUND(Q55,3)*(10^-3))*(VLOOKUP($F55,Reference!$B$47:$F$50,COLUMN(Reference!$D$2)-COLUMN(Reference!$B$2)+1,0)))</f>
        <v/>
      </c>
      <c r="AE55" s="363" t="str">
        <f>IF(R55="","",
(ROUND(R55,3)*(10^-3))*(VLOOKUP($F55,Reference!$B$47:$F$50,COLUMN(Reference!$D$2)-COLUMN(Reference!$B$2)+1,0)))</f>
        <v/>
      </c>
      <c r="AF55" s="363" t="str">
        <f>IF(S55="","",
(ROUND(S55,3)*(10^-3))*(VLOOKUP($F55,Reference!$B$47:$F$50,COLUMN(Reference!$D$2)-COLUMN(Reference!$B$2)+1,0)))</f>
        <v/>
      </c>
      <c r="AG55" s="363" t="str">
        <f>IF(T55="","",
(ROUND(T55,3)*(10^-3))*(VLOOKUP($F55,Reference!$B$47:$F$50,COLUMN(Reference!$D$2)-COLUMN(Reference!$B$2)+1,0)))</f>
        <v/>
      </c>
      <c r="AH55" s="364">
        <f t="shared" si="28"/>
        <v>0</v>
      </c>
      <c r="AI55" s="365" t="str">
        <f>IF(I55="","",
(ROUND(I55,3)*(10^-3))*(VLOOKUP($F55,Reference!$B$47:$F$50,COLUMN(Reference!$E$2)-COLUMN(Reference!$B$2)+1,0)*(10^-3)))</f>
        <v/>
      </c>
      <c r="AJ55" s="365" t="str">
        <f>IF(J55="","",
(ROUND(J55,3)*(10^-3))*(VLOOKUP($F55,Reference!$B$47:$F$50,COLUMN(Reference!$E$2)-COLUMN(Reference!$B$2)+1,0)*(10^-3)))</f>
        <v/>
      </c>
      <c r="AK55" s="365" t="str">
        <f>IF(K55="","",
(ROUND(K55,3)*(10^-3))*(VLOOKUP($F55,Reference!$B$47:$F$50,COLUMN(Reference!$E$2)-COLUMN(Reference!$B$2)+1,0)*(10^-3)))</f>
        <v/>
      </c>
      <c r="AL55" s="365" t="str">
        <f>IF(L55="","",
(ROUND(L55,3)*(10^-3))*(VLOOKUP($F55,Reference!$B$47:$F$50,COLUMN(Reference!$E$2)-COLUMN(Reference!$B$2)+1,0)*(10^-3)))</f>
        <v/>
      </c>
      <c r="AM55" s="365" t="str">
        <f>IF(M55="","",
(ROUND(M55,3)*(10^-3))*(VLOOKUP($F55,Reference!$B$47:$F$50,COLUMN(Reference!$E$2)-COLUMN(Reference!$B$2)+1,0)*(10^-3)))</f>
        <v/>
      </c>
      <c r="AN55" s="365" t="str">
        <f>IF(N55="","",
(ROUND(N55,3)*(10^-3))*(VLOOKUP($F55,Reference!$B$47:$F$50,COLUMN(Reference!$E$2)-COLUMN(Reference!$B$2)+1,0)*(10^-3)))</f>
        <v/>
      </c>
      <c r="AO55" s="365" t="str">
        <f>IF(O55="","",
(ROUND(O55,3)*(10^-3))*(VLOOKUP($F55,Reference!$B$47:$F$50,COLUMN(Reference!$E$2)-COLUMN(Reference!$B$2)+1,0)*(10^-3)))</f>
        <v/>
      </c>
      <c r="AP55" s="365" t="str">
        <f>IF(P55="","",
(ROUND(P55,3)*(10^-3))*(VLOOKUP($F55,Reference!$B$47:$F$50,COLUMN(Reference!$E$2)-COLUMN(Reference!$B$2)+1,0)*(10^-3)))</f>
        <v/>
      </c>
      <c r="AQ55" s="365" t="str">
        <f>IF(Q55="","",
(ROUND(Q55,3)*(10^-3))*(VLOOKUP($F55,Reference!$B$47:$F$50,COLUMN(Reference!$E$2)-COLUMN(Reference!$B$2)+1,0)*(10^-3)))</f>
        <v/>
      </c>
      <c r="AR55" s="365" t="str">
        <f>IF(R55="","",
(ROUND(R55,3)*(10^-3))*(VLOOKUP($F55,Reference!$B$47:$F$50,COLUMN(Reference!$E$2)-COLUMN(Reference!$B$2)+1,0)*(10^-3)))</f>
        <v/>
      </c>
      <c r="AS55" s="365" t="str">
        <f>IF(S55="","",
(ROUND(S55,3)*(10^-3))*(VLOOKUP($F55,Reference!$B$47:$F$50,COLUMN(Reference!$E$2)-COLUMN(Reference!$B$2)+1,0)*(10^-3)))</f>
        <v/>
      </c>
      <c r="AT55" s="365" t="str">
        <f>IF(T55="","",
(ROUND(T55,3)*(10^-3))*(VLOOKUP($F55,Reference!$B$47:$F$50,COLUMN(Reference!$E$2)-COLUMN(Reference!$B$2)+1,0)*(10^-3)))</f>
        <v/>
      </c>
      <c r="AU55" s="366">
        <f t="shared" si="29"/>
        <v>0</v>
      </c>
      <c r="AV55" s="365" t="str">
        <f>IF(I55="","",
(ROUND(I55,3)*(10^-3))*(VLOOKUP($F55,Reference!$B$47:$F$50,COLUMN(Reference!$F$2)-COLUMN(Reference!$B$2)+1,0)*(10^-3)))</f>
        <v/>
      </c>
      <c r="AW55" s="365" t="str">
        <f>IF(J55="","",
(ROUND(J55,3)*(10^-3))*(VLOOKUP($F55,Reference!$B$47:$F$50,COLUMN(Reference!$F$2)-COLUMN(Reference!$B$2)+1,0)*(10^-3)))</f>
        <v/>
      </c>
      <c r="AX55" s="365" t="str">
        <f>IF(K55="","",
(ROUND(K55,3)*(10^-3))*(VLOOKUP($F55,Reference!$B$47:$F$50,COLUMN(Reference!$F$2)-COLUMN(Reference!$B$2)+1,0)*(10^-3)))</f>
        <v/>
      </c>
      <c r="AY55" s="365" t="str">
        <f>IF(L55="","",
(ROUND(L55,3)*(10^-3))*(VLOOKUP($F55,Reference!$B$47:$F$50,COLUMN(Reference!$F$2)-COLUMN(Reference!$B$2)+1,0)*(10^-3)))</f>
        <v/>
      </c>
      <c r="AZ55" s="365" t="str">
        <f>IF(M55="","",
(ROUND(M55,3)*(10^-3))*(VLOOKUP($F55,Reference!$B$47:$F$50,COLUMN(Reference!$F$2)-COLUMN(Reference!$B$2)+1,0)*(10^-3)))</f>
        <v/>
      </c>
      <c r="BA55" s="365" t="str">
        <f>IF(N55="","",
(ROUND(N55,3)*(10^-3))*(VLOOKUP($F55,Reference!$B$47:$F$50,COLUMN(Reference!$F$2)-COLUMN(Reference!$B$2)+1,0)*(10^-3)))</f>
        <v/>
      </c>
      <c r="BB55" s="365" t="str">
        <f>IF(O55="","",
(ROUND(O55,3)*(10^-3))*(VLOOKUP($F55,Reference!$B$47:$F$50,COLUMN(Reference!$F$2)-COLUMN(Reference!$B$2)+1,0)*(10^-3)))</f>
        <v/>
      </c>
      <c r="BC55" s="365" t="str">
        <f>IF(P55="","",
(ROUND(P55,3)*(10^-3))*(VLOOKUP($F55,Reference!$B$47:$F$50,COLUMN(Reference!$F$2)-COLUMN(Reference!$B$2)+1,0)*(10^-3)))</f>
        <v/>
      </c>
      <c r="BD55" s="365" t="str">
        <f>IF(Q55="","",
(ROUND(Q55,3)*(10^-3))*(VLOOKUP($F55,Reference!$B$47:$F$50,COLUMN(Reference!$F$2)-COLUMN(Reference!$B$2)+1,0)*(10^-3)))</f>
        <v/>
      </c>
      <c r="BE55" s="365" t="str">
        <f>IF(R55="","",
(ROUND(R55,3)*(10^-3))*(VLOOKUP($F55,Reference!$B$47:$F$50,COLUMN(Reference!$F$2)-COLUMN(Reference!$B$2)+1,0)*(10^-3)))</f>
        <v/>
      </c>
      <c r="BF55" s="365" t="str">
        <f>IF(S55="","",
(ROUND(S55,3)*(10^-3))*(VLOOKUP($F55,Reference!$B$47:$F$50,COLUMN(Reference!$F$2)-COLUMN(Reference!$B$2)+1,0)*(10^-3)))</f>
        <v/>
      </c>
      <c r="BG55" s="365" t="str">
        <f>IF(T55="","",
(ROUND(T55,3)*(10^-3))*(VLOOKUP($F55,Reference!$B$47:$F$50,COLUMN(Reference!$F$2)-COLUMN(Reference!$B$2)+1,0)*(10^-3)))</f>
        <v/>
      </c>
      <c r="BH55" s="366">
        <f t="shared" si="30"/>
        <v>0</v>
      </c>
    </row>
    <row r="56" spans="2:60">
      <c r="B56" s="504"/>
      <c r="C56" s="489"/>
      <c r="D56" s="490"/>
      <c r="E56" s="229"/>
      <c r="F56" s="230"/>
      <c r="G56" s="246"/>
      <c r="H56" s="302" t="str">
        <f>IF($F56="","",
VLOOKUP($F56,Reference!$B$47:$C$50,2,0))</f>
        <v/>
      </c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358">
        <f t="shared" si="0"/>
        <v>0</v>
      </c>
      <c r="V56" s="363" t="str">
        <f>IF(I56="","",
(ROUND(I56,3)*(10^-3))*(VLOOKUP($F56,Reference!$B$47:$F$50,COLUMN(Reference!$D$2)-COLUMN(Reference!$B$2)+1,0)))</f>
        <v/>
      </c>
      <c r="W56" s="363" t="str">
        <f>IF(J56="","",
(ROUND(J56,3)*(10^-3))*(VLOOKUP($F56,Reference!$B$47:$F$50,COLUMN(Reference!$D$2)-COLUMN(Reference!$B$2)+1,0)))</f>
        <v/>
      </c>
      <c r="X56" s="363" t="str">
        <f>IF(K56="","",
(ROUND(K56,3)*(10^-3))*(VLOOKUP($F56,Reference!$B$47:$F$50,COLUMN(Reference!$D$2)-COLUMN(Reference!$B$2)+1,0)))</f>
        <v/>
      </c>
      <c r="Y56" s="363" t="str">
        <f>IF(L56="","",
(ROUND(L56,3)*(10^-3))*(VLOOKUP($F56,Reference!$B$47:$F$50,COLUMN(Reference!$D$2)-COLUMN(Reference!$B$2)+1,0)))</f>
        <v/>
      </c>
      <c r="Z56" s="363" t="str">
        <f>IF(M56="","",
(ROUND(M56,3)*(10^-3))*(VLOOKUP($F56,Reference!$B$47:$F$50,COLUMN(Reference!$D$2)-COLUMN(Reference!$B$2)+1,0)))</f>
        <v/>
      </c>
      <c r="AA56" s="363" t="str">
        <f>IF(N56="","",
(ROUND(N56,3)*(10^-3))*(VLOOKUP($F56,Reference!$B$47:$F$50,COLUMN(Reference!$D$2)-COLUMN(Reference!$B$2)+1,0)))</f>
        <v/>
      </c>
      <c r="AB56" s="363" t="str">
        <f>IF(O56="","",
(ROUND(O56,3)*(10^-3))*(VLOOKUP($F56,Reference!$B$47:$F$50,COLUMN(Reference!$D$2)-COLUMN(Reference!$B$2)+1,0)))</f>
        <v/>
      </c>
      <c r="AC56" s="363" t="str">
        <f>IF(P56="","",
(ROUND(P56,3)*(10^-3))*(VLOOKUP($F56,Reference!$B$47:$F$50,COLUMN(Reference!$D$2)-COLUMN(Reference!$B$2)+1,0)))</f>
        <v/>
      </c>
      <c r="AD56" s="363" t="str">
        <f>IF(Q56="","",
(ROUND(Q56,3)*(10^-3))*(VLOOKUP($F56,Reference!$B$47:$F$50,COLUMN(Reference!$D$2)-COLUMN(Reference!$B$2)+1,0)))</f>
        <v/>
      </c>
      <c r="AE56" s="363" t="str">
        <f>IF(R56="","",
(ROUND(R56,3)*(10^-3))*(VLOOKUP($F56,Reference!$B$47:$F$50,COLUMN(Reference!$D$2)-COLUMN(Reference!$B$2)+1,0)))</f>
        <v/>
      </c>
      <c r="AF56" s="363" t="str">
        <f>IF(S56="","",
(ROUND(S56,3)*(10^-3))*(VLOOKUP($F56,Reference!$B$47:$F$50,COLUMN(Reference!$D$2)-COLUMN(Reference!$B$2)+1,0)))</f>
        <v/>
      </c>
      <c r="AG56" s="363" t="str">
        <f>IF(T56="","",
(ROUND(T56,3)*(10^-3))*(VLOOKUP($F56,Reference!$B$47:$F$50,COLUMN(Reference!$D$2)-COLUMN(Reference!$B$2)+1,0)))</f>
        <v/>
      </c>
      <c r="AH56" s="364">
        <f t="shared" si="28"/>
        <v>0</v>
      </c>
      <c r="AI56" s="365" t="str">
        <f>IF(I56="","",
(ROUND(I56,3)*(10^-3))*(VLOOKUP($F56,Reference!$B$47:$F$50,COLUMN(Reference!$E$2)-COLUMN(Reference!$B$2)+1,0)*(10^-3)))</f>
        <v/>
      </c>
      <c r="AJ56" s="365" t="str">
        <f>IF(J56="","",
(ROUND(J56,3)*(10^-3))*(VLOOKUP($F56,Reference!$B$47:$F$50,COLUMN(Reference!$E$2)-COLUMN(Reference!$B$2)+1,0)*(10^-3)))</f>
        <v/>
      </c>
      <c r="AK56" s="365" t="str">
        <f>IF(K56="","",
(ROUND(K56,3)*(10^-3))*(VLOOKUP($F56,Reference!$B$47:$F$50,COLUMN(Reference!$E$2)-COLUMN(Reference!$B$2)+1,0)*(10^-3)))</f>
        <v/>
      </c>
      <c r="AL56" s="365" t="str">
        <f>IF(L56="","",
(ROUND(L56,3)*(10^-3))*(VLOOKUP($F56,Reference!$B$47:$F$50,COLUMN(Reference!$E$2)-COLUMN(Reference!$B$2)+1,0)*(10^-3)))</f>
        <v/>
      </c>
      <c r="AM56" s="365" t="str">
        <f>IF(M56="","",
(ROUND(M56,3)*(10^-3))*(VLOOKUP($F56,Reference!$B$47:$F$50,COLUMN(Reference!$E$2)-COLUMN(Reference!$B$2)+1,0)*(10^-3)))</f>
        <v/>
      </c>
      <c r="AN56" s="365" t="str">
        <f>IF(N56="","",
(ROUND(N56,3)*(10^-3))*(VLOOKUP($F56,Reference!$B$47:$F$50,COLUMN(Reference!$E$2)-COLUMN(Reference!$B$2)+1,0)*(10^-3)))</f>
        <v/>
      </c>
      <c r="AO56" s="365" t="str">
        <f>IF(O56="","",
(ROUND(O56,3)*(10^-3))*(VLOOKUP($F56,Reference!$B$47:$F$50,COLUMN(Reference!$E$2)-COLUMN(Reference!$B$2)+1,0)*(10^-3)))</f>
        <v/>
      </c>
      <c r="AP56" s="365" t="str">
        <f>IF(P56="","",
(ROUND(P56,3)*(10^-3))*(VLOOKUP($F56,Reference!$B$47:$F$50,COLUMN(Reference!$E$2)-COLUMN(Reference!$B$2)+1,0)*(10^-3)))</f>
        <v/>
      </c>
      <c r="AQ56" s="365" t="str">
        <f>IF(Q56="","",
(ROUND(Q56,3)*(10^-3))*(VLOOKUP($F56,Reference!$B$47:$F$50,COLUMN(Reference!$E$2)-COLUMN(Reference!$B$2)+1,0)*(10^-3)))</f>
        <v/>
      </c>
      <c r="AR56" s="365" t="str">
        <f>IF(R56="","",
(ROUND(R56,3)*(10^-3))*(VLOOKUP($F56,Reference!$B$47:$F$50,COLUMN(Reference!$E$2)-COLUMN(Reference!$B$2)+1,0)*(10^-3)))</f>
        <v/>
      </c>
      <c r="AS56" s="365" t="str">
        <f>IF(S56="","",
(ROUND(S56,3)*(10^-3))*(VLOOKUP($F56,Reference!$B$47:$F$50,COLUMN(Reference!$E$2)-COLUMN(Reference!$B$2)+1,0)*(10^-3)))</f>
        <v/>
      </c>
      <c r="AT56" s="365" t="str">
        <f>IF(T56="","",
(ROUND(T56,3)*(10^-3))*(VLOOKUP($F56,Reference!$B$47:$F$50,COLUMN(Reference!$E$2)-COLUMN(Reference!$B$2)+1,0)*(10^-3)))</f>
        <v/>
      </c>
      <c r="AU56" s="366">
        <f t="shared" si="29"/>
        <v>0</v>
      </c>
      <c r="AV56" s="365" t="str">
        <f>IF(I56="","",
(ROUND(I56,3)*(10^-3))*(VLOOKUP($F56,Reference!$B$47:$F$50,COLUMN(Reference!$F$2)-COLUMN(Reference!$B$2)+1,0)*(10^-3)))</f>
        <v/>
      </c>
      <c r="AW56" s="365" t="str">
        <f>IF(J56="","",
(ROUND(J56,3)*(10^-3))*(VLOOKUP($F56,Reference!$B$47:$F$50,COLUMN(Reference!$F$2)-COLUMN(Reference!$B$2)+1,0)*(10^-3)))</f>
        <v/>
      </c>
      <c r="AX56" s="365" t="str">
        <f>IF(K56="","",
(ROUND(K56,3)*(10^-3))*(VLOOKUP($F56,Reference!$B$47:$F$50,COLUMN(Reference!$F$2)-COLUMN(Reference!$B$2)+1,0)*(10^-3)))</f>
        <v/>
      </c>
      <c r="AY56" s="365" t="str">
        <f>IF(L56="","",
(ROUND(L56,3)*(10^-3))*(VLOOKUP($F56,Reference!$B$47:$F$50,COLUMN(Reference!$F$2)-COLUMN(Reference!$B$2)+1,0)*(10^-3)))</f>
        <v/>
      </c>
      <c r="AZ56" s="365" t="str">
        <f>IF(M56="","",
(ROUND(M56,3)*(10^-3))*(VLOOKUP($F56,Reference!$B$47:$F$50,COLUMN(Reference!$F$2)-COLUMN(Reference!$B$2)+1,0)*(10^-3)))</f>
        <v/>
      </c>
      <c r="BA56" s="365" t="str">
        <f>IF(N56="","",
(ROUND(N56,3)*(10^-3))*(VLOOKUP($F56,Reference!$B$47:$F$50,COLUMN(Reference!$F$2)-COLUMN(Reference!$B$2)+1,0)*(10^-3)))</f>
        <v/>
      </c>
      <c r="BB56" s="365" t="str">
        <f>IF(O56="","",
(ROUND(O56,3)*(10^-3))*(VLOOKUP($F56,Reference!$B$47:$F$50,COLUMN(Reference!$F$2)-COLUMN(Reference!$B$2)+1,0)*(10^-3)))</f>
        <v/>
      </c>
      <c r="BC56" s="365" t="str">
        <f>IF(P56="","",
(ROUND(P56,3)*(10^-3))*(VLOOKUP($F56,Reference!$B$47:$F$50,COLUMN(Reference!$F$2)-COLUMN(Reference!$B$2)+1,0)*(10^-3)))</f>
        <v/>
      </c>
      <c r="BD56" s="365" t="str">
        <f>IF(Q56="","",
(ROUND(Q56,3)*(10^-3))*(VLOOKUP($F56,Reference!$B$47:$F$50,COLUMN(Reference!$F$2)-COLUMN(Reference!$B$2)+1,0)*(10^-3)))</f>
        <v/>
      </c>
      <c r="BE56" s="365" t="str">
        <f>IF(R56="","",
(ROUND(R56,3)*(10^-3))*(VLOOKUP($F56,Reference!$B$47:$F$50,COLUMN(Reference!$F$2)-COLUMN(Reference!$B$2)+1,0)*(10^-3)))</f>
        <v/>
      </c>
      <c r="BF56" s="365" t="str">
        <f>IF(S56="","",
(ROUND(S56,3)*(10^-3))*(VLOOKUP($F56,Reference!$B$47:$F$50,COLUMN(Reference!$F$2)-COLUMN(Reference!$B$2)+1,0)*(10^-3)))</f>
        <v/>
      </c>
      <c r="BG56" s="365" t="str">
        <f>IF(T56="","",
(ROUND(T56,3)*(10^-3))*(VLOOKUP($F56,Reference!$B$47:$F$50,COLUMN(Reference!$F$2)-COLUMN(Reference!$B$2)+1,0)*(10^-3)))</f>
        <v/>
      </c>
      <c r="BH56" s="366">
        <f t="shared" si="30"/>
        <v>0</v>
      </c>
    </row>
    <row r="57" spans="2:60">
      <c r="B57" s="504"/>
      <c r="C57" s="489"/>
      <c r="D57" s="490"/>
      <c r="E57" s="229"/>
      <c r="F57" s="230"/>
      <c r="G57" s="246"/>
      <c r="H57" s="302" t="str">
        <f>IF($F57="","",
VLOOKUP($F57,Reference!$B$47:$C$50,2,0))</f>
        <v/>
      </c>
      <c r="I57" s="232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4"/>
      <c r="U57" s="358">
        <f t="shared" si="0"/>
        <v>0</v>
      </c>
      <c r="V57" s="363" t="str">
        <f>IF(I57="","",
(ROUND(I57,3)*(10^-3))*(VLOOKUP($F57,Reference!$B$47:$F$50,COLUMN(Reference!$D$2)-COLUMN(Reference!$B$2)+1,0)))</f>
        <v/>
      </c>
      <c r="W57" s="363" t="str">
        <f>IF(J57="","",
(ROUND(J57,3)*(10^-3))*(VLOOKUP($F57,Reference!$B$47:$F$50,COLUMN(Reference!$D$2)-COLUMN(Reference!$B$2)+1,0)))</f>
        <v/>
      </c>
      <c r="X57" s="363" t="str">
        <f>IF(K57="","",
(ROUND(K57,3)*(10^-3))*(VLOOKUP($F57,Reference!$B$47:$F$50,COLUMN(Reference!$D$2)-COLUMN(Reference!$B$2)+1,0)))</f>
        <v/>
      </c>
      <c r="Y57" s="363" t="str">
        <f>IF(L57="","",
(ROUND(L57,3)*(10^-3))*(VLOOKUP($F57,Reference!$B$47:$F$50,COLUMN(Reference!$D$2)-COLUMN(Reference!$B$2)+1,0)))</f>
        <v/>
      </c>
      <c r="Z57" s="363" t="str">
        <f>IF(M57="","",
(ROUND(M57,3)*(10^-3))*(VLOOKUP($F57,Reference!$B$47:$F$50,COLUMN(Reference!$D$2)-COLUMN(Reference!$B$2)+1,0)))</f>
        <v/>
      </c>
      <c r="AA57" s="363" t="str">
        <f>IF(N57="","",
(ROUND(N57,3)*(10^-3))*(VLOOKUP($F57,Reference!$B$47:$F$50,COLUMN(Reference!$D$2)-COLUMN(Reference!$B$2)+1,0)))</f>
        <v/>
      </c>
      <c r="AB57" s="363" t="str">
        <f>IF(O57="","",
(ROUND(O57,3)*(10^-3))*(VLOOKUP($F57,Reference!$B$47:$F$50,COLUMN(Reference!$D$2)-COLUMN(Reference!$B$2)+1,0)))</f>
        <v/>
      </c>
      <c r="AC57" s="363" t="str">
        <f>IF(P57="","",
(ROUND(P57,3)*(10^-3))*(VLOOKUP($F57,Reference!$B$47:$F$50,COLUMN(Reference!$D$2)-COLUMN(Reference!$B$2)+1,0)))</f>
        <v/>
      </c>
      <c r="AD57" s="363" t="str">
        <f>IF(Q57="","",
(ROUND(Q57,3)*(10^-3))*(VLOOKUP($F57,Reference!$B$47:$F$50,COLUMN(Reference!$D$2)-COLUMN(Reference!$B$2)+1,0)))</f>
        <v/>
      </c>
      <c r="AE57" s="363" t="str">
        <f>IF(R57="","",
(ROUND(R57,3)*(10^-3))*(VLOOKUP($F57,Reference!$B$47:$F$50,COLUMN(Reference!$D$2)-COLUMN(Reference!$B$2)+1,0)))</f>
        <v/>
      </c>
      <c r="AF57" s="363" t="str">
        <f>IF(S57="","",
(ROUND(S57,3)*(10^-3))*(VLOOKUP($F57,Reference!$B$47:$F$50,COLUMN(Reference!$D$2)-COLUMN(Reference!$B$2)+1,0)))</f>
        <v/>
      </c>
      <c r="AG57" s="363" t="str">
        <f>IF(T57="","",
(ROUND(T57,3)*(10^-3))*(VLOOKUP($F57,Reference!$B$47:$F$50,COLUMN(Reference!$D$2)-COLUMN(Reference!$B$2)+1,0)))</f>
        <v/>
      </c>
      <c r="AH57" s="364">
        <f t="shared" si="28"/>
        <v>0</v>
      </c>
      <c r="AI57" s="365" t="str">
        <f>IF(I57="","",
(ROUND(I57,3)*(10^-3))*(VLOOKUP($F57,Reference!$B$47:$F$50,COLUMN(Reference!$E$2)-COLUMN(Reference!$B$2)+1,0)*(10^-3)))</f>
        <v/>
      </c>
      <c r="AJ57" s="365" t="str">
        <f>IF(J57="","",
(ROUND(J57,3)*(10^-3))*(VLOOKUP($F57,Reference!$B$47:$F$50,COLUMN(Reference!$E$2)-COLUMN(Reference!$B$2)+1,0)*(10^-3)))</f>
        <v/>
      </c>
      <c r="AK57" s="365" t="str">
        <f>IF(K57="","",
(ROUND(K57,3)*(10^-3))*(VLOOKUP($F57,Reference!$B$47:$F$50,COLUMN(Reference!$E$2)-COLUMN(Reference!$B$2)+1,0)*(10^-3)))</f>
        <v/>
      </c>
      <c r="AL57" s="365" t="str">
        <f>IF(L57="","",
(ROUND(L57,3)*(10^-3))*(VLOOKUP($F57,Reference!$B$47:$F$50,COLUMN(Reference!$E$2)-COLUMN(Reference!$B$2)+1,0)*(10^-3)))</f>
        <v/>
      </c>
      <c r="AM57" s="365" t="str">
        <f>IF(M57="","",
(ROUND(M57,3)*(10^-3))*(VLOOKUP($F57,Reference!$B$47:$F$50,COLUMN(Reference!$E$2)-COLUMN(Reference!$B$2)+1,0)*(10^-3)))</f>
        <v/>
      </c>
      <c r="AN57" s="365" t="str">
        <f>IF(N57="","",
(ROUND(N57,3)*(10^-3))*(VLOOKUP($F57,Reference!$B$47:$F$50,COLUMN(Reference!$E$2)-COLUMN(Reference!$B$2)+1,0)*(10^-3)))</f>
        <v/>
      </c>
      <c r="AO57" s="365" t="str">
        <f>IF(O57="","",
(ROUND(O57,3)*(10^-3))*(VLOOKUP($F57,Reference!$B$47:$F$50,COLUMN(Reference!$E$2)-COLUMN(Reference!$B$2)+1,0)*(10^-3)))</f>
        <v/>
      </c>
      <c r="AP57" s="365" t="str">
        <f>IF(P57="","",
(ROUND(P57,3)*(10^-3))*(VLOOKUP($F57,Reference!$B$47:$F$50,COLUMN(Reference!$E$2)-COLUMN(Reference!$B$2)+1,0)*(10^-3)))</f>
        <v/>
      </c>
      <c r="AQ57" s="365" t="str">
        <f>IF(Q57="","",
(ROUND(Q57,3)*(10^-3))*(VLOOKUP($F57,Reference!$B$47:$F$50,COLUMN(Reference!$E$2)-COLUMN(Reference!$B$2)+1,0)*(10^-3)))</f>
        <v/>
      </c>
      <c r="AR57" s="365" t="str">
        <f>IF(R57="","",
(ROUND(R57,3)*(10^-3))*(VLOOKUP($F57,Reference!$B$47:$F$50,COLUMN(Reference!$E$2)-COLUMN(Reference!$B$2)+1,0)*(10^-3)))</f>
        <v/>
      </c>
      <c r="AS57" s="365" t="str">
        <f>IF(S57="","",
(ROUND(S57,3)*(10^-3))*(VLOOKUP($F57,Reference!$B$47:$F$50,COLUMN(Reference!$E$2)-COLUMN(Reference!$B$2)+1,0)*(10^-3)))</f>
        <v/>
      </c>
      <c r="AT57" s="365" t="str">
        <f>IF(T57="","",
(ROUND(T57,3)*(10^-3))*(VLOOKUP($F57,Reference!$B$47:$F$50,COLUMN(Reference!$E$2)-COLUMN(Reference!$B$2)+1,0)*(10^-3)))</f>
        <v/>
      </c>
      <c r="AU57" s="366">
        <f t="shared" si="29"/>
        <v>0</v>
      </c>
      <c r="AV57" s="365" t="str">
        <f>IF(I57="","",
(ROUND(I57,3)*(10^-3))*(VLOOKUP($F57,Reference!$B$47:$F$50,COLUMN(Reference!$F$2)-COLUMN(Reference!$B$2)+1,0)*(10^-3)))</f>
        <v/>
      </c>
      <c r="AW57" s="365" t="str">
        <f>IF(J57="","",
(ROUND(J57,3)*(10^-3))*(VLOOKUP($F57,Reference!$B$47:$F$50,COLUMN(Reference!$F$2)-COLUMN(Reference!$B$2)+1,0)*(10^-3)))</f>
        <v/>
      </c>
      <c r="AX57" s="365" t="str">
        <f>IF(K57="","",
(ROUND(K57,3)*(10^-3))*(VLOOKUP($F57,Reference!$B$47:$F$50,COLUMN(Reference!$F$2)-COLUMN(Reference!$B$2)+1,0)*(10^-3)))</f>
        <v/>
      </c>
      <c r="AY57" s="365" t="str">
        <f>IF(L57="","",
(ROUND(L57,3)*(10^-3))*(VLOOKUP($F57,Reference!$B$47:$F$50,COLUMN(Reference!$F$2)-COLUMN(Reference!$B$2)+1,0)*(10^-3)))</f>
        <v/>
      </c>
      <c r="AZ57" s="365" t="str">
        <f>IF(M57="","",
(ROUND(M57,3)*(10^-3))*(VLOOKUP($F57,Reference!$B$47:$F$50,COLUMN(Reference!$F$2)-COLUMN(Reference!$B$2)+1,0)*(10^-3)))</f>
        <v/>
      </c>
      <c r="BA57" s="365" t="str">
        <f>IF(N57="","",
(ROUND(N57,3)*(10^-3))*(VLOOKUP($F57,Reference!$B$47:$F$50,COLUMN(Reference!$F$2)-COLUMN(Reference!$B$2)+1,0)*(10^-3)))</f>
        <v/>
      </c>
      <c r="BB57" s="365" t="str">
        <f>IF(O57="","",
(ROUND(O57,3)*(10^-3))*(VLOOKUP($F57,Reference!$B$47:$F$50,COLUMN(Reference!$F$2)-COLUMN(Reference!$B$2)+1,0)*(10^-3)))</f>
        <v/>
      </c>
      <c r="BC57" s="365" t="str">
        <f>IF(P57="","",
(ROUND(P57,3)*(10^-3))*(VLOOKUP($F57,Reference!$B$47:$F$50,COLUMN(Reference!$F$2)-COLUMN(Reference!$B$2)+1,0)*(10^-3)))</f>
        <v/>
      </c>
      <c r="BD57" s="365" t="str">
        <f>IF(Q57="","",
(ROUND(Q57,3)*(10^-3))*(VLOOKUP($F57,Reference!$B$47:$F$50,COLUMN(Reference!$F$2)-COLUMN(Reference!$B$2)+1,0)*(10^-3)))</f>
        <v/>
      </c>
      <c r="BE57" s="365" t="str">
        <f>IF(R57="","",
(ROUND(R57,3)*(10^-3))*(VLOOKUP($F57,Reference!$B$47:$F$50,COLUMN(Reference!$F$2)-COLUMN(Reference!$B$2)+1,0)*(10^-3)))</f>
        <v/>
      </c>
      <c r="BF57" s="365" t="str">
        <f>IF(S57="","",
(ROUND(S57,3)*(10^-3))*(VLOOKUP($F57,Reference!$B$47:$F$50,COLUMN(Reference!$F$2)-COLUMN(Reference!$B$2)+1,0)*(10^-3)))</f>
        <v/>
      </c>
      <c r="BG57" s="365" t="str">
        <f>IF(T57="","",
(ROUND(T57,3)*(10^-3))*(VLOOKUP($F57,Reference!$B$47:$F$50,COLUMN(Reference!$F$2)-COLUMN(Reference!$B$2)+1,0)*(10^-3)))</f>
        <v/>
      </c>
      <c r="BH57" s="366">
        <f t="shared" si="30"/>
        <v>0</v>
      </c>
    </row>
    <row r="58" spans="2:60">
      <c r="B58" s="504"/>
      <c r="C58" s="489"/>
      <c r="D58" s="490"/>
      <c r="E58" s="229"/>
      <c r="F58" s="230"/>
      <c r="G58" s="246"/>
      <c r="H58" s="302" t="str">
        <f>IF($F58="","",
VLOOKUP($F58,Reference!$B$47:$C$50,2,0))</f>
        <v/>
      </c>
      <c r="I58" s="232"/>
      <c r="J58" s="233"/>
      <c r="K58" s="233"/>
      <c r="L58" s="233"/>
      <c r="M58" s="233"/>
      <c r="N58" s="233"/>
      <c r="O58" s="233"/>
      <c r="P58" s="233"/>
      <c r="Q58" s="233"/>
      <c r="R58" s="233"/>
      <c r="S58" s="233"/>
      <c r="T58" s="234"/>
      <c r="U58" s="358">
        <f t="shared" si="0"/>
        <v>0</v>
      </c>
      <c r="V58" s="363" t="str">
        <f>IF(I58="","",
(ROUND(I58,3)*(10^-3))*(VLOOKUP($F58,Reference!$B$47:$F$50,COLUMN(Reference!$D$2)-COLUMN(Reference!$B$2)+1,0)))</f>
        <v/>
      </c>
      <c r="W58" s="363" t="str">
        <f>IF(J58="","",
(ROUND(J58,3)*(10^-3))*(VLOOKUP($F58,Reference!$B$47:$F$50,COLUMN(Reference!$D$2)-COLUMN(Reference!$B$2)+1,0)))</f>
        <v/>
      </c>
      <c r="X58" s="363" t="str">
        <f>IF(K58="","",
(ROUND(K58,3)*(10^-3))*(VLOOKUP($F58,Reference!$B$47:$F$50,COLUMN(Reference!$D$2)-COLUMN(Reference!$B$2)+1,0)))</f>
        <v/>
      </c>
      <c r="Y58" s="363" t="str">
        <f>IF(L58="","",
(ROUND(L58,3)*(10^-3))*(VLOOKUP($F58,Reference!$B$47:$F$50,COLUMN(Reference!$D$2)-COLUMN(Reference!$B$2)+1,0)))</f>
        <v/>
      </c>
      <c r="Z58" s="363" t="str">
        <f>IF(M58="","",
(ROUND(M58,3)*(10^-3))*(VLOOKUP($F58,Reference!$B$47:$F$50,COLUMN(Reference!$D$2)-COLUMN(Reference!$B$2)+1,0)))</f>
        <v/>
      </c>
      <c r="AA58" s="363" t="str">
        <f>IF(N58="","",
(ROUND(N58,3)*(10^-3))*(VLOOKUP($F58,Reference!$B$47:$F$50,COLUMN(Reference!$D$2)-COLUMN(Reference!$B$2)+1,0)))</f>
        <v/>
      </c>
      <c r="AB58" s="363" t="str">
        <f>IF(O58="","",
(ROUND(O58,3)*(10^-3))*(VLOOKUP($F58,Reference!$B$47:$F$50,COLUMN(Reference!$D$2)-COLUMN(Reference!$B$2)+1,0)))</f>
        <v/>
      </c>
      <c r="AC58" s="363" t="str">
        <f>IF(P58="","",
(ROUND(P58,3)*(10^-3))*(VLOOKUP($F58,Reference!$B$47:$F$50,COLUMN(Reference!$D$2)-COLUMN(Reference!$B$2)+1,0)))</f>
        <v/>
      </c>
      <c r="AD58" s="363" t="str">
        <f>IF(Q58="","",
(ROUND(Q58,3)*(10^-3))*(VLOOKUP($F58,Reference!$B$47:$F$50,COLUMN(Reference!$D$2)-COLUMN(Reference!$B$2)+1,0)))</f>
        <v/>
      </c>
      <c r="AE58" s="363" t="str">
        <f>IF(R58="","",
(ROUND(R58,3)*(10^-3))*(VLOOKUP($F58,Reference!$B$47:$F$50,COLUMN(Reference!$D$2)-COLUMN(Reference!$B$2)+1,0)))</f>
        <v/>
      </c>
      <c r="AF58" s="363" t="str">
        <f>IF(S58="","",
(ROUND(S58,3)*(10^-3))*(VLOOKUP($F58,Reference!$B$47:$F$50,COLUMN(Reference!$D$2)-COLUMN(Reference!$B$2)+1,0)))</f>
        <v/>
      </c>
      <c r="AG58" s="363" t="str">
        <f>IF(T58="","",
(ROUND(T58,3)*(10^-3))*(VLOOKUP($F58,Reference!$B$47:$F$50,COLUMN(Reference!$D$2)-COLUMN(Reference!$B$2)+1,0)))</f>
        <v/>
      </c>
      <c r="AH58" s="364">
        <f t="shared" si="28"/>
        <v>0</v>
      </c>
      <c r="AI58" s="365" t="str">
        <f>IF(I58="","",
(ROUND(I58,3)*(10^-3))*(VLOOKUP($F58,Reference!$B$47:$F$50,COLUMN(Reference!$E$2)-COLUMN(Reference!$B$2)+1,0)*(10^-3)))</f>
        <v/>
      </c>
      <c r="AJ58" s="365" t="str">
        <f>IF(J58="","",
(ROUND(J58,3)*(10^-3))*(VLOOKUP($F58,Reference!$B$47:$F$50,COLUMN(Reference!$E$2)-COLUMN(Reference!$B$2)+1,0)*(10^-3)))</f>
        <v/>
      </c>
      <c r="AK58" s="365" t="str">
        <f>IF(K58="","",
(ROUND(K58,3)*(10^-3))*(VLOOKUP($F58,Reference!$B$47:$F$50,COLUMN(Reference!$E$2)-COLUMN(Reference!$B$2)+1,0)*(10^-3)))</f>
        <v/>
      </c>
      <c r="AL58" s="365" t="str">
        <f>IF(L58="","",
(ROUND(L58,3)*(10^-3))*(VLOOKUP($F58,Reference!$B$47:$F$50,COLUMN(Reference!$E$2)-COLUMN(Reference!$B$2)+1,0)*(10^-3)))</f>
        <v/>
      </c>
      <c r="AM58" s="365" t="str">
        <f>IF(M58="","",
(ROUND(M58,3)*(10^-3))*(VLOOKUP($F58,Reference!$B$47:$F$50,COLUMN(Reference!$E$2)-COLUMN(Reference!$B$2)+1,0)*(10^-3)))</f>
        <v/>
      </c>
      <c r="AN58" s="365" t="str">
        <f>IF(N58="","",
(ROUND(N58,3)*(10^-3))*(VLOOKUP($F58,Reference!$B$47:$F$50,COLUMN(Reference!$E$2)-COLUMN(Reference!$B$2)+1,0)*(10^-3)))</f>
        <v/>
      </c>
      <c r="AO58" s="365" t="str">
        <f>IF(O58="","",
(ROUND(O58,3)*(10^-3))*(VLOOKUP($F58,Reference!$B$47:$F$50,COLUMN(Reference!$E$2)-COLUMN(Reference!$B$2)+1,0)*(10^-3)))</f>
        <v/>
      </c>
      <c r="AP58" s="365" t="str">
        <f>IF(P58="","",
(ROUND(P58,3)*(10^-3))*(VLOOKUP($F58,Reference!$B$47:$F$50,COLUMN(Reference!$E$2)-COLUMN(Reference!$B$2)+1,0)*(10^-3)))</f>
        <v/>
      </c>
      <c r="AQ58" s="365" t="str">
        <f>IF(Q58="","",
(ROUND(Q58,3)*(10^-3))*(VLOOKUP($F58,Reference!$B$47:$F$50,COLUMN(Reference!$E$2)-COLUMN(Reference!$B$2)+1,0)*(10^-3)))</f>
        <v/>
      </c>
      <c r="AR58" s="365" t="str">
        <f>IF(R58="","",
(ROUND(R58,3)*(10^-3))*(VLOOKUP($F58,Reference!$B$47:$F$50,COLUMN(Reference!$E$2)-COLUMN(Reference!$B$2)+1,0)*(10^-3)))</f>
        <v/>
      </c>
      <c r="AS58" s="365" t="str">
        <f>IF(S58="","",
(ROUND(S58,3)*(10^-3))*(VLOOKUP($F58,Reference!$B$47:$F$50,COLUMN(Reference!$E$2)-COLUMN(Reference!$B$2)+1,0)*(10^-3)))</f>
        <v/>
      </c>
      <c r="AT58" s="365" t="str">
        <f>IF(T58="","",
(ROUND(T58,3)*(10^-3))*(VLOOKUP($F58,Reference!$B$47:$F$50,COLUMN(Reference!$E$2)-COLUMN(Reference!$B$2)+1,0)*(10^-3)))</f>
        <v/>
      </c>
      <c r="AU58" s="366">
        <f t="shared" si="29"/>
        <v>0</v>
      </c>
      <c r="AV58" s="365" t="str">
        <f>IF(I58="","",
(ROUND(I58,3)*(10^-3))*(VLOOKUP($F58,Reference!$B$47:$F$50,COLUMN(Reference!$F$2)-COLUMN(Reference!$B$2)+1,0)*(10^-3)))</f>
        <v/>
      </c>
      <c r="AW58" s="365" t="str">
        <f>IF(J58="","",
(ROUND(J58,3)*(10^-3))*(VLOOKUP($F58,Reference!$B$47:$F$50,COLUMN(Reference!$F$2)-COLUMN(Reference!$B$2)+1,0)*(10^-3)))</f>
        <v/>
      </c>
      <c r="AX58" s="365" t="str">
        <f>IF(K58="","",
(ROUND(K58,3)*(10^-3))*(VLOOKUP($F58,Reference!$B$47:$F$50,COLUMN(Reference!$F$2)-COLUMN(Reference!$B$2)+1,0)*(10^-3)))</f>
        <v/>
      </c>
      <c r="AY58" s="365" t="str">
        <f>IF(L58="","",
(ROUND(L58,3)*(10^-3))*(VLOOKUP($F58,Reference!$B$47:$F$50,COLUMN(Reference!$F$2)-COLUMN(Reference!$B$2)+1,0)*(10^-3)))</f>
        <v/>
      </c>
      <c r="AZ58" s="365" t="str">
        <f>IF(M58="","",
(ROUND(M58,3)*(10^-3))*(VLOOKUP($F58,Reference!$B$47:$F$50,COLUMN(Reference!$F$2)-COLUMN(Reference!$B$2)+1,0)*(10^-3)))</f>
        <v/>
      </c>
      <c r="BA58" s="365" t="str">
        <f>IF(N58="","",
(ROUND(N58,3)*(10^-3))*(VLOOKUP($F58,Reference!$B$47:$F$50,COLUMN(Reference!$F$2)-COLUMN(Reference!$B$2)+1,0)*(10^-3)))</f>
        <v/>
      </c>
      <c r="BB58" s="365" t="str">
        <f>IF(O58="","",
(ROUND(O58,3)*(10^-3))*(VLOOKUP($F58,Reference!$B$47:$F$50,COLUMN(Reference!$F$2)-COLUMN(Reference!$B$2)+1,0)*(10^-3)))</f>
        <v/>
      </c>
      <c r="BC58" s="365" t="str">
        <f>IF(P58="","",
(ROUND(P58,3)*(10^-3))*(VLOOKUP($F58,Reference!$B$47:$F$50,COLUMN(Reference!$F$2)-COLUMN(Reference!$B$2)+1,0)*(10^-3)))</f>
        <v/>
      </c>
      <c r="BD58" s="365" t="str">
        <f>IF(Q58="","",
(ROUND(Q58,3)*(10^-3))*(VLOOKUP($F58,Reference!$B$47:$F$50,COLUMN(Reference!$F$2)-COLUMN(Reference!$B$2)+1,0)*(10^-3)))</f>
        <v/>
      </c>
      <c r="BE58" s="365" t="str">
        <f>IF(R58="","",
(ROUND(R58,3)*(10^-3))*(VLOOKUP($F58,Reference!$B$47:$F$50,COLUMN(Reference!$F$2)-COLUMN(Reference!$B$2)+1,0)*(10^-3)))</f>
        <v/>
      </c>
      <c r="BF58" s="365" t="str">
        <f>IF(S58="","",
(ROUND(S58,3)*(10^-3))*(VLOOKUP($F58,Reference!$B$47:$F$50,COLUMN(Reference!$F$2)-COLUMN(Reference!$B$2)+1,0)*(10^-3)))</f>
        <v/>
      </c>
      <c r="BG58" s="365" t="str">
        <f>IF(T58="","",
(ROUND(T58,3)*(10^-3))*(VLOOKUP($F58,Reference!$B$47:$F$50,COLUMN(Reference!$F$2)-COLUMN(Reference!$B$2)+1,0)*(10^-3)))</f>
        <v/>
      </c>
      <c r="BH58" s="366">
        <f t="shared" si="30"/>
        <v>0</v>
      </c>
    </row>
    <row r="59" spans="2:60">
      <c r="B59" s="504"/>
      <c r="C59" s="489"/>
      <c r="D59" s="490"/>
      <c r="E59" s="229"/>
      <c r="F59" s="230"/>
      <c r="G59" s="246"/>
      <c r="H59" s="302" t="str">
        <f>IF($F59="","",
VLOOKUP($F59,Reference!$B$47:$C$50,2,0))</f>
        <v/>
      </c>
      <c r="I59" s="232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4"/>
      <c r="U59" s="358">
        <f t="shared" si="0"/>
        <v>0</v>
      </c>
      <c r="V59" s="363" t="str">
        <f>IF(I59="","",
(ROUND(I59,3)*(10^-3))*(VLOOKUP($F59,Reference!$B$47:$F$50,COLUMN(Reference!$D$2)-COLUMN(Reference!$B$2)+1,0)))</f>
        <v/>
      </c>
      <c r="W59" s="363" t="str">
        <f>IF(J59="","",
(ROUND(J59,3)*(10^-3))*(VLOOKUP($F59,Reference!$B$47:$F$50,COLUMN(Reference!$D$2)-COLUMN(Reference!$B$2)+1,0)))</f>
        <v/>
      </c>
      <c r="X59" s="363" t="str">
        <f>IF(K59="","",
(ROUND(K59,3)*(10^-3))*(VLOOKUP($F59,Reference!$B$47:$F$50,COLUMN(Reference!$D$2)-COLUMN(Reference!$B$2)+1,0)))</f>
        <v/>
      </c>
      <c r="Y59" s="363" t="str">
        <f>IF(L59="","",
(ROUND(L59,3)*(10^-3))*(VLOOKUP($F59,Reference!$B$47:$F$50,COLUMN(Reference!$D$2)-COLUMN(Reference!$B$2)+1,0)))</f>
        <v/>
      </c>
      <c r="Z59" s="363" t="str">
        <f>IF(M59="","",
(ROUND(M59,3)*(10^-3))*(VLOOKUP($F59,Reference!$B$47:$F$50,COLUMN(Reference!$D$2)-COLUMN(Reference!$B$2)+1,0)))</f>
        <v/>
      </c>
      <c r="AA59" s="363" t="str">
        <f>IF(N59="","",
(ROUND(N59,3)*(10^-3))*(VLOOKUP($F59,Reference!$B$47:$F$50,COLUMN(Reference!$D$2)-COLUMN(Reference!$B$2)+1,0)))</f>
        <v/>
      </c>
      <c r="AB59" s="363" t="str">
        <f>IF(O59="","",
(ROUND(O59,3)*(10^-3))*(VLOOKUP($F59,Reference!$B$47:$F$50,COLUMN(Reference!$D$2)-COLUMN(Reference!$B$2)+1,0)))</f>
        <v/>
      </c>
      <c r="AC59" s="363" t="str">
        <f>IF(P59="","",
(ROUND(P59,3)*(10^-3))*(VLOOKUP($F59,Reference!$B$47:$F$50,COLUMN(Reference!$D$2)-COLUMN(Reference!$B$2)+1,0)))</f>
        <v/>
      </c>
      <c r="AD59" s="363" t="str">
        <f>IF(Q59="","",
(ROUND(Q59,3)*(10^-3))*(VLOOKUP($F59,Reference!$B$47:$F$50,COLUMN(Reference!$D$2)-COLUMN(Reference!$B$2)+1,0)))</f>
        <v/>
      </c>
      <c r="AE59" s="363" t="str">
        <f>IF(R59="","",
(ROUND(R59,3)*(10^-3))*(VLOOKUP($F59,Reference!$B$47:$F$50,COLUMN(Reference!$D$2)-COLUMN(Reference!$B$2)+1,0)))</f>
        <v/>
      </c>
      <c r="AF59" s="363" t="str">
        <f>IF(S59="","",
(ROUND(S59,3)*(10^-3))*(VLOOKUP($F59,Reference!$B$47:$F$50,COLUMN(Reference!$D$2)-COLUMN(Reference!$B$2)+1,0)))</f>
        <v/>
      </c>
      <c r="AG59" s="363" t="str">
        <f>IF(T59="","",
(ROUND(T59,3)*(10^-3))*(VLOOKUP($F59,Reference!$B$47:$F$50,COLUMN(Reference!$D$2)-COLUMN(Reference!$B$2)+1,0)))</f>
        <v/>
      </c>
      <c r="AH59" s="364">
        <f t="shared" si="28"/>
        <v>0</v>
      </c>
      <c r="AI59" s="365" t="str">
        <f>IF(I59="","",
(ROUND(I59,3)*(10^-3))*(VLOOKUP($F59,Reference!$B$47:$F$50,COLUMN(Reference!$E$2)-COLUMN(Reference!$B$2)+1,0)*(10^-3)))</f>
        <v/>
      </c>
      <c r="AJ59" s="365" t="str">
        <f>IF(J59="","",
(ROUND(J59,3)*(10^-3))*(VLOOKUP($F59,Reference!$B$47:$F$50,COLUMN(Reference!$E$2)-COLUMN(Reference!$B$2)+1,0)*(10^-3)))</f>
        <v/>
      </c>
      <c r="AK59" s="365" t="str">
        <f>IF(K59="","",
(ROUND(K59,3)*(10^-3))*(VLOOKUP($F59,Reference!$B$47:$F$50,COLUMN(Reference!$E$2)-COLUMN(Reference!$B$2)+1,0)*(10^-3)))</f>
        <v/>
      </c>
      <c r="AL59" s="365" t="str">
        <f>IF(L59="","",
(ROUND(L59,3)*(10^-3))*(VLOOKUP($F59,Reference!$B$47:$F$50,COLUMN(Reference!$E$2)-COLUMN(Reference!$B$2)+1,0)*(10^-3)))</f>
        <v/>
      </c>
      <c r="AM59" s="365" t="str">
        <f>IF(M59="","",
(ROUND(M59,3)*(10^-3))*(VLOOKUP($F59,Reference!$B$47:$F$50,COLUMN(Reference!$E$2)-COLUMN(Reference!$B$2)+1,0)*(10^-3)))</f>
        <v/>
      </c>
      <c r="AN59" s="365" t="str">
        <f>IF(N59="","",
(ROUND(N59,3)*(10^-3))*(VLOOKUP($F59,Reference!$B$47:$F$50,COLUMN(Reference!$E$2)-COLUMN(Reference!$B$2)+1,0)*(10^-3)))</f>
        <v/>
      </c>
      <c r="AO59" s="365" t="str">
        <f>IF(O59="","",
(ROUND(O59,3)*(10^-3))*(VLOOKUP($F59,Reference!$B$47:$F$50,COLUMN(Reference!$E$2)-COLUMN(Reference!$B$2)+1,0)*(10^-3)))</f>
        <v/>
      </c>
      <c r="AP59" s="365" t="str">
        <f>IF(P59="","",
(ROUND(P59,3)*(10^-3))*(VLOOKUP($F59,Reference!$B$47:$F$50,COLUMN(Reference!$E$2)-COLUMN(Reference!$B$2)+1,0)*(10^-3)))</f>
        <v/>
      </c>
      <c r="AQ59" s="365" t="str">
        <f>IF(Q59="","",
(ROUND(Q59,3)*(10^-3))*(VLOOKUP($F59,Reference!$B$47:$F$50,COLUMN(Reference!$E$2)-COLUMN(Reference!$B$2)+1,0)*(10^-3)))</f>
        <v/>
      </c>
      <c r="AR59" s="365" t="str">
        <f>IF(R59="","",
(ROUND(R59,3)*(10^-3))*(VLOOKUP($F59,Reference!$B$47:$F$50,COLUMN(Reference!$E$2)-COLUMN(Reference!$B$2)+1,0)*(10^-3)))</f>
        <v/>
      </c>
      <c r="AS59" s="365" t="str">
        <f>IF(S59="","",
(ROUND(S59,3)*(10^-3))*(VLOOKUP($F59,Reference!$B$47:$F$50,COLUMN(Reference!$E$2)-COLUMN(Reference!$B$2)+1,0)*(10^-3)))</f>
        <v/>
      </c>
      <c r="AT59" s="365" t="str">
        <f>IF(T59="","",
(ROUND(T59,3)*(10^-3))*(VLOOKUP($F59,Reference!$B$47:$F$50,COLUMN(Reference!$E$2)-COLUMN(Reference!$B$2)+1,0)*(10^-3)))</f>
        <v/>
      </c>
      <c r="AU59" s="366">
        <f t="shared" si="29"/>
        <v>0</v>
      </c>
      <c r="AV59" s="365" t="str">
        <f>IF(I59="","",
(ROUND(I59,3)*(10^-3))*(VLOOKUP($F59,Reference!$B$47:$F$50,COLUMN(Reference!$F$2)-COLUMN(Reference!$B$2)+1,0)*(10^-3)))</f>
        <v/>
      </c>
      <c r="AW59" s="365" t="str">
        <f>IF(J59="","",
(ROUND(J59,3)*(10^-3))*(VLOOKUP($F59,Reference!$B$47:$F$50,COLUMN(Reference!$F$2)-COLUMN(Reference!$B$2)+1,0)*(10^-3)))</f>
        <v/>
      </c>
      <c r="AX59" s="365" t="str">
        <f>IF(K59="","",
(ROUND(K59,3)*(10^-3))*(VLOOKUP($F59,Reference!$B$47:$F$50,COLUMN(Reference!$F$2)-COLUMN(Reference!$B$2)+1,0)*(10^-3)))</f>
        <v/>
      </c>
      <c r="AY59" s="365" t="str">
        <f>IF(L59="","",
(ROUND(L59,3)*(10^-3))*(VLOOKUP($F59,Reference!$B$47:$F$50,COLUMN(Reference!$F$2)-COLUMN(Reference!$B$2)+1,0)*(10^-3)))</f>
        <v/>
      </c>
      <c r="AZ59" s="365" t="str">
        <f>IF(M59="","",
(ROUND(M59,3)*(10^-3))*(VLOOKUP($F59,Reference!$B$47:$F$50,COLUMN(Reference!$F$2)-COLUMN(Reference!$B$2)+1,0)*(10^-3)))</f>
        <v/>
      </c>
      <c r="BA59" s="365" t="str">
        <f>IF(N59="","",
(ROUND(N59,3)*(10^-3))*(VLOOKUP($F59,Reference!$B$47:$F$50,COLUMN(Reference!$F$2)-COLUMN(Reference!$B$2)+1,0)*(10^-3)))</f>
        <v/>
      </c>
      <c r="BB59" s="365" t="str">
        <f>IF(O59="","",
(ROUND(O59,3)*(10^-3))*(VLOOKUP($F59,Reference!$B$47:$F$50,COLUMN(Reference!$F$2)-COLUMN(Reference!$B$2)+1,0)*(10^-3)))</f>
        <v/>
      </c>
      <c r="BC59" s="365" t="str">
        <f>IF(P59="","",
(ROUND(P59,3)*(10^-3))*(VLOOKUP($F59,Reference!$B$47:$F$50,COLUMN(Reference!$F$2)-COLUMN(Reference!$B$2)+1,0)*(10^-3)))</f>
        <v/>
      </c>
      <c r="BD59" s="365" t="str">
        <f>IF(Q59="","",
(ROUND(Q59,3)*(10^-3))*(VLOOKUP($F59,Reference!$B$47:$F$50,COLUMN(Reference!$F$2)-COLUMN(Reference!$B$2)+1,0)*(10^-3)))</f>
        <v/>
      </c>
      <c r="BE59" s="365" t="str">
        <f>IF(R59="","",
(ROUND(R59,3)*(10^-3))*(VLOOKUP($F59,Reference!$B$47:$F$50,COLUMN(Reference!$F$2)-COLUMN(Reference!$B$2)+1,0)*(10^-3)))</f>
        <v/>
      </c>
      <c r="BF59" s="365" t="str">
        <f>IF(S59="","",
(ROUND(S59,3)*(10^-3))*(VLOOKUP($F59,Reference!$B$47:$F$50,COLUMN(Reference!$F$2)-COLUMN(Reference!$B$2)+1,0)*(10^-3)))</f>
        <v/>
      </c>
      <c r="BG59" s="365" t="str">
        <f>IF(T59="","",
(ROUND(T59,3)*(10^-3))*(VLOOKUP($F59,Reference!$B$47:$F$50,COLUMN(Reference!$F$2)-COLUMN(Reference!$B$2)+1,0)*(10^-3)))</f>
        <v/>
      </c>
      <c r="BH59" s="366">
        <f t="shared" si="30"/>
        <v>0</v>
      </c>
    </row>
    <row r="60" spans="2:60">
      <c r="B60" s="504"/>
      <c r="C60" s="489"/>
      <c r="D60" s="490"/>
      <c r="E60" s="229"/>
      <c r="F60" s="230"/>
      <c r="G60" s="246"/>
      <c r="H60" s="302" t="str">
        <f>IF($F60="","",
VLOOKUP($F60,Reference!$B$47:$C$50,2,0))</f>
        <v/>
      </c>
      <c r="I60" s="232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4"/>
      <c r="U60" s="358">
        <f t="shared" si="0"/>
        <v>0</v>
      </c>
      <c r="V60" s="363" t="str">
        <f>IF(I60="","",
(ROUND(I60,3)*(10^-3))*(VLOOKUP($F60,Reference!$B$47:$F$50,COLUMN(Reference!$D$2)-COLUMN(Reference!$B$2)+1,0)))</f>
        <v/>
      </c>
      <c r="W60" s="363" t="str">
        <f>IF(J60="","",
(ROUND(J60,3)*(10^-3))*(VLOOKUP($F60,Reference!$B$47:$F$50,COLUMN(Reference!$D$2)-COLUMN(Reference!$B$2)+1,0)))</f>
        <v/>
      </c>
      <c r="X60" s="363" t="str">
        <f>IF(K60="","",
(ROUND(K60,3)*(10^-3))*(VLOOKUP($F60,Reference!$B$47:$F$50,COLUMN(Reference!$D$2)-COLUMN(Reference!$B$2)+1,0)))</f>
        <v/>
      </c>
      <c r="Y60" s="363" t="str">
        <f>IF(L60="","",
(ROUND(L60,3)*(10^-3))*(VLOOKUP($F60,Reference!$B$47:$F$50,COLUMN(Reference!$D$2)-COLUMN(Reference!$B$2)+1,0)))</f>
        <v/>
      </c>
      <c r="Z60" s="363" t="str">
        <f>IF(M60="","",
(ROUND(M60,3)*(10^-3))*(VLOOKUP($F60,Reference!$B$47:$F$50,COLUMN(Reference!$D$2)-COLUMN(Reference!$B$2)+1,0)))</f>
        <v/>
      </c>
      <c r="AA60" s="363" t="str">
        <f>IF(N60="","",
(ROUND(N60,3)*(10^-3))*(VLOOKUP($F60,Reference!$B$47:$F$50,COLUMN(Reference!$D$2)-COLUMN(Reference!$B$2)+1,0)))</f>
        <v/>
      </c>
      <c r="AB60" s="363" t="str">
        <f>IF(O60="","",
(ROUND(O60,3)*(10^-3))*(VLOOKUP($F60,Reference!$B$47:$F$50,COLUMN(Reference!$D$2)-COLUMN(Reference!$B$2)+1,0)))</f>
        <v/>
      </c>
      <c r="AC60" s="363" t="str">
        <f>IF(P60="","",
(ROUND(P60,3)*(10^-3))*(VLOOKUP($F60,Reference!$B$47:$F$50,COLUMN(Reference!$D$2)-COLUMN(Reference!$B$2)+1,0)))</f>
        <v/>
      </c>
      <c r="AD60" s="363" t="str">
        <f>IF(Q60="","",
(ROUND(Q60,3)*(10^-3))*(VLOOKUP($F60,Reference!$B$47:$F$50,COLUMN(Reference!$D$2)-COLUMN(Reference!$B$2)+1,0)))</f>
        <v/>
      </c>
      <c r="AE60" s="363" t="str">
        <f>IF(R60="","",
(ROUND(R60,3)*(10^-3))*(VLOOKUP($F60,Reference!$B$47:$F$50,COLUMN(Reference!$D$2)-COLUMN(Reference!$B$2)+1,0)))</f>
        <v/>
      </c>
      <c r="AF60" s="363" t="str">
        <f>IF(S60="","",
(ROUND(S60,3)*(10^-3))*(VLOOKUP($F60,Reference!$B$47:$F$50,COLUMN(Reference!$D$2)-COLUMN(Reference!$B$2)+1,0)))</f>
        <v/>
      </c>
      <c r="AG60" s="363" t="str">
        <f>IF(T60="","",
(ROUND(T60,3)*(10^-3))*(VLOOKUP($F60,Reference!$B$47:$F$50,COLUMN(Reference!$D$2)-COLUMN(Reference!$B$2)+1,0)))</f>
        <v/>
      </c>
      <c r="AH60" s="364">
        <f t="shared" si="28"/>
        <v>0</v>
      </c>
      <c r="AI60" s="365" t="str">
        <f>IF(I60="","",
(ROUND(I60,3)*(10^-3))*(VLOOKUP($F60,Reference!$B$47:$F$50,COLUMN(Reference!$E$2)-COLUMN(Reference!$B$2)+1,0)*(10^-3)))</f>
        <v/>
      </c>
      <c r="AJ60" s="365" t="str">
        <f>IF(J60="","",
(ROUND(J60,3)*(10^-3))*(VLOOKUP($F60,Reference!$B$47:$F$50,COLUMN(Reference!$E$2)-COLUMN(Reference!$B$2)+1,0)*(10^-3)))</f>
        <v/>
      </c>
      <c r="AK60" s="365" t="str">
        <f>IF(K60="","",
(ROUND(K60,3)*(10^-3))*(VLOOKUP($F60,Reference!$B$47:$F$50,COLUMN(Reference!$E$2)-COLUMN(Reference!$B$2)+1,0)*(10^-3)))</f>
        <v/>
      </c>
      <c r="AL60" s="365" t="str">
        <f>IF(L60="","",
(ROUND(L60,3)*(10^-3))*(VLOOKUP($F60,Reference!$B$47:$F$50,COLUMN(Reference!$E$2)-COLUMN(Reference!$B$2)+1,0)*(10^-3)))</f>
        <v/>
      </c>
      <c r="AM60" s="365" t="str">
        <f>IF(M60="","",
(ROUND(M60,3)*(10^-3))*(VLOOKUP($F60,Reference!$B$47:$F$50,COLUMN(Reference!$E$2)-COLUMN(Reference!$B$2)+1,0)*(10^-3)))</f>
        <v/>
      </c>
      <c r="AN60" s="365" t="str">
        <f>IF(N60="","",
(ROUND(N60,3)*(10^-3))*(VLOOKUP($F60,Reference!$B$47:$F$50,COLUMN(Reference!$E$2)-COLUMN(Reference!$B$2)+1,0)*(10^-3)))</f>
        <v/>
      </c>
      <c r="AO60" s="365" t="str">
        <f>IF(O60="","",
(ROUND(O60,3)*(10^-3))*(VLOOKUP($F60,Reference!$B$47:$F$50,COLUMN(Reference!$E$2)-COLUMN(Reference!$B$2)+1,0)*(10^-3)))</f>
        <v/>
      </c>
      <c r="AP60" s="365" t="str">
        <f>IF(P60="","",
(ROUND(P60,3)*(10^-3))*(VLOOKUP($F60,Reference!$B$47:$F$50,COLUMN(Reference!$E$2)-COLUMN(Reference!$B$2)+1,0)*(10^-3)))</f>
        <v/>
      </c>
      <c r="AQ60" s="365" t="str">
        <f>IF(Q60="","",
(ROUND(Q60,3)*(10^-3))*(VLOOKUP($F60,Reference!$B$47:$F$50,COLUMN(Reference!$E$2)-COLUMN(Reference!$B$2)+1,0)*(10^-3)))</f>
        <v/>
      </c>
      <c r="AR60" s="365" t="str">
        <f>IF(R60="","",
(ROUND(R60,3)*(10^-3))*(VLOOKUP($F60,Reference!$B$47:$F$50,COLUMN(Reference!$E$2)-COLUMN(Reference!$B$2)+1,0)*(10^-3)))</f>
        <v/>
      </c>
      <c r="AS60" s="365" t="str">
        <f>IF(S60="","",
(ROUND(S60,3)*(10^-3))*(VLOOKUP($F60,Reference!$B$47:$F$50,COLUMN(Reference!$E$2)-COLUMN(Reference!$B$2)+1,0)*(10^-3)))</f>
        <v/>
      </c>
      <c r="AT60" s="365" t="str">
        <f>IF(T60="","",
(ROUND(T60,3)*(10^-3))*(VLOOKUP($F60,Reference!$B$47:$F$50,COLUMN(Reference!$E$2)-COLUMN(Reference!$B$2)+1,0)*(10^-3)))</f>
        <v/>
      </c>
      <c r="AU60" s="366">
        <f t="shared" si="29"/>
        <v>0</v>
      </c>
      <c r="AV60" s="365" t="str">
        <f>IF(I60="","",
(ROUND(I60,3)*(10^-3))*(VLOOKUP($F60,Reference!$B$47:$F$50,COLUMN(Reference!$F$2)-COLUMN(Reference!$B$2)+1,0)*(10^-3)))</f>
        <v/>
      </c>
      <c r="AW60" s="365" t="str">
        <f>IF(J60="","",
(ROUND(J60,3)*(10^-3))*(VLOOKUP($F60,Reference!$B$47:$F$50,COLUMN(Reference!$F$2)-COLUMN(Reference!$B$2)+1,0)*(10^-3)))</f>
        <v/>
      </c>
      <c r="AX60" s="365" t="str">
        <f>IF(K60="","",
(ROUND(K60,3)*(10^-3))*(VLOOKUP($F60,Reference!$B$47:$F$50,COLUMN(Reference!$F$2)-COLUMN(Reference!$B$2)+1,0)*(10^-3)))</f>
        <v/>
      </c>
      <c r="AY60" s="365" t="str">
        <f>IF(L60="","",
(ROUND(L60,3)*(10^-3))*(VLOOKUP($F60,Reference!$B$47:$F$50,COLUMN(Reference!$F$2)-COLUMN(Reference!$B$2)+1,0)*(10^-3)))</f>
        <v/>
      </c>
      <c r="AZ60" s="365" t="str">
        <f>IF(M60="","",
(ROUND(M60,3)*(10^-3))*(VLOOKUP($F60,Reference!$B$47:$F$50,COLUMN(Reference!$F$2)-COLUMN(Reference!$B$2)+1,0)*(10^-3)))</f>
        <v/>
      </c>
      <c r="BA60" s="365" t="str">
        <f>IF(N60="","",
(ROUND(N60,3)*(10^-3))*(VLOOKUP($F60,Reference!$B$47:$F$50,COLUMN(Reference!$F$2)-COLUMN(Reference!$B$2)+1,0)*(10^-3)))</f>
        <v/>
      </c>
      <c r="BB60" s="365" t="str">
        <f>IF(O60="","",
(ROUND(O60,3)*(10^-3))*(VLOOKUP($F60,Reference!$B$47:$F$50,COLUMN(Reference!$F$2)-COLUMN(Reference!$B$2)+1,0)*(10^-3)))</f>
        <v/>
      </c>
      <c r="BC60" s="365" t="str">
        <f>IF(P60="","",
(ROUND(P60,3)*(10^-3))*(VLOOKUP($F60,Reference!$B$47:$F$50,COLUMN(Reference!$F$2)-COLUMN(Reference!$B$2)+1,0)*(10^-3)))</f>
        <v/>
      </c>
      <c r="BD60" s="365" t="str">
        <f>IF(Q60="","",
(ROUND(Q60,3)*(10^-3))*(VLOOKUP($F60,Reference!$B$47:$F$50,COLUMN(Reference!$F$2)-COLUMN(Reference!$B$2)+1,0)*(10^-3)))</f>
        <v/>
      </c>
      <c r="BE60" s="365" t="str">
        <f>IF(R60="","",
(ROUND(R60,3)*(10^-3))*(VLOOKUP($F60,Reference!$B$47:$F$50,COLUMN(Reference!$F$2)-COLUMN(Reference!$B$2)+1,0)*(10^-3)))</f>
        <v/>
      </c>
      <c r="BF60" s="365" t="str">
        <f>IF(S60="","",
(ROUND(S60,3)*(10^-3))*(VLOOKUP($F60,Reference!$B$47:$F$50,COLUMN(Reference!$F$2)-COLUMN(Reference!$B$2)+1,0)*(10^-3)))</f>
        <v/>
      </c>
      <c r="BG60" s="365" t="str">
        <f>IF(T60="","",
(ROUND(T60,3)*(10^-3))*(VLOOKUP($F60,Reference!$B$47:$F$50,COLUMN(Reference!$F$2)-COLUMN(Reference!$B$2)+1,0)*(10^-3)))</f>
        <v/>
      </c>
      <c r="BH60" s="366">
        <f t="shared" si="30"/>
        <v>0</v>
      </c>
    </row>
    <row r="61" spans="2:60">
      <c r="B61" s="504"/>
      <c r="C61" s="489"/>
      <c r="D61" s="490"/>
      <c r="E61" s="229"/>
      <c r="F61" s="230"/>
      <c r="G61" s="246"/>
      <c r="H61" s="302" t="str">
        <f>IF($F61="","",
VLOOKUP($F61,Reference!$B$47:$C$50,2,0))</f>
        <v/>
      </c>
      <c r="I61" s="232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4"/>
      <c r="U61" s="358">
        <f t="shared" si="0"/>
        <v>0</v>
      </c>
      <c r="V61" s="363" t="str">
        <f>IF(I61="","",
(ROUND(I61,3)*(10^-3))*(VLOOKUP($F61,Reference!$B$47:$F$50,COLUMN(Reference!$D$2)-COLUMN(Reference!$B$2)+1,0)))</f>
        <v/>
      </c>
      <c r="W61" s="363" t="str">
        <f>IF(J61="","",
(ROUND(J61,3)*(10^-3))*(VLOOKUP($F61,Reference!$B$47:$F$50,COLUMN(Reference!$D$2)-COLUMN(Reference!$B$2)+1,0)))</f>
        <v/>
      </c>
      <c r="X61" s="363" t="str">
        <f>IF(K61="","",
(ROUND(K61,3)*(10^-3))*(VLOOKUP($F61,Reference!$B$47:$F$50,COLUMN(Reference!$D$2)-COLUMN(Reference!$B$2)+1,0)))</f>
        <v/>
      </c>
      <c r="Y61" s="363" t="str">
        <f>IF(L61="","",
(ROUND(L61,3)*(10^-3))*(VLOOKUP($F61,Reference!$B$47:$F$50,COLUMN(Reference!$D$2)-COLUMN(Reference!$B$2)+1,0)))</f>
        <v/>
      </c>
      <c r="Z61" s="363" t="str">
        <f>IF(M61="","",
(ROUND(M61,3)*(10^-3))*(VLOOKUP($F61,Reference!$B$47:$F$50,COLUMN(Reference!$D$2)-COLUMN(Reference!$B$2)+1,0)))</f>
        <v/>
      </c>
      <c r="AA61" s="363" t="str">
        <f>IF(N61="","",
(ROUND(N61,3)*(10^-3))*(VLOOKUP($F61,Reference!$B$47:$F$50,COLUMN(Reference!$D$2)-COLUMN(Reference!$B$2)+1,0)))</f>
        <v/>
      </c>
      <c r="AB61" s="363" t="str">
        <f>IF(O61="","",
(ROUND(O61,3)*(10^-3))*(VLOOKUP($F61,Reference!$B$47:$F$50,COLUMN(Reference!$D$2)-COLUMN(Reference!$B$2)+1,0)))</f>
        <v/>
      </c>
      <c r="AC61" s="363" t="str">
        <f>IF(P61="","",
(ROUND(P61,3)*(10^-3))*(VLOOKUP($F61,Reference!$B$47:$F$50,COLUMN(Reference!$D$2)-COLUMN(Reference!$B$2)+1,0)))</f>
        <v/>
      </c>
      <c r="AD61" s="363" t="str">
        <f>IF(Q61="","",
(ROUND(Q61,3)*(10^-3))*(VLOOKUP($F61,Reference!$B$47:$F$50,COLUMN(Reference!$D$2)-COLUMN(Reference!$B$2)+1,0)))</f>
        <v/>
      </c>
      <c r="AE61" s="363" t="str">
        <f>IF(R61="","",
(ROUND(R61,3)*(10^-3))*(VLOOKUP($F61,Reference!$B$47:$F$50,COLUMN(Reference!$D$2)-COLUMN(Reference!$B$2)+1,0)))</f>
        <v/>
      </c>
      <c r="AF61" s="363" t="str">
        <f>IF(S61="","",
(ROUND(S61,3)*(10^-3))*(VLOOKUP($F61,Reference!$B$47:$F$50,COLUMN(Reference!$D$2)-COLUMN(Reference!$B$2)+1,0)))</f>
        <v/>
      </c>
      <c r="AG61" s="363" t="str">
        <f>IF(T61="","",
(ROUND(T61,3)*(10^-3))*(VLOOKUP($F61,Reference!$B$47:$F$50,COLUMN(Reference!$D$2)-COLUMN(Reference!$B$2)+1,0)))</f>
        <v/>
      </c>
      <c r="AH61" s="364">
        <f t="shared" si="28"/>
        <v>0</v>
      </c>
      <c r="AI61" s="365" t="str">
        <f>IF(I61="","",
(ROUND(I61,3)*(10^-3))*(VLOOKUP($F61,Reference!$B$47:$F$50,COLUMN(Reference!$E$2)-COLUMN(Reference!$B$2)+1,0)*(10^-3)))</f>
        <v/>
      </c>
      <c r="AJ61" s="365" t="str">
        <f>IF(J61="","",
(ROUND(J61,3)*(10^-3))*(VLOOKUP($F61,Reference!$B$47:$F$50,COLUMN(Reference!$E$2)-COLUMN(Reference!$B$2)+1,0)*(10^-3)))</f>
        <v/>
      </c>
      <c r="AK61" s="365" t="str">
        <f>IF(K61="","",
(ROUND(K61,3)*(10^-3))*(VLOOKUP($F61,Reference!$B$47:$F$50,COLUMN(Reference!$E$2)-COLUMN(Reference!$B$2)+1,0)*(10^-3)))</f>
        <v/>
      </c>
      <c r="AL61" s="365" t="str">
        <f>IF(L61="","",
(ROUND(L61,3)*(10^-3))*(VLOOKUP($F61,Reference!$B$47:$F$50,COLUMN(Reference!$E$2)-COLUMN(Reference!$B$2)+1,0)*(10^-3)))</f>
        <v/>
      </c>
      <c r="AM61" s="365" t="str">
        <f>IF(M61="","",
(ROUND(M61,3)*(10^-3))*(VLOOKUP($F61,Reference!$B$47:$F$50,COLUMN(Reference!$E$2)-COLUMN(Reference!$B$2)+1,0)*(10^-3)))</f>
        <v/>
      </c>
      <c r="AN61" s="365" t="str">
        <f>IF(N61="","",
(ROUND(N61,3)*(10^-3))*(VLOOKUP($F61,Reference!$B$47:$F$50,COLUMN(Reference!$E$2)-COLUMN(Reference!$B$2)+1,0)*(10^-3)))</f>
        <v/>
      </c>
      <c r="AO61" s="365" t="str">
        <f>IF(O61="","",
(ROUND(O61,3)*(10^-3))*(VLOOKUP($F61,Reference!$B$47:$F$50,COLUMN(Reference!$E$2)-COLUMN(Reference!$B$2)+1,0)*(10^-3)))</f>
        <v/>
      </c>
      <c r="AP61" s="365" t="str">
        <f>IF(P61="","",
(ROUND(P61,3)*(10^-3))*(VLOOKUP($F61,Reference!$B$47:$F$50,COLUMN(Reference!$E$2)-COLUMN(Reference!$B$2)+1,0)*(10^-3)))</f>
        <v/>
      </c>
      <c r="AQ61" s="365" t="str">
        <f>IF(Q61="","",
(ROUND(Q61,3)*(10^-3))*(VLOOKUP($F61,Reference!$B$47:$F$50,COLUMN(Reference!$E$2)-COLUMN(Reference!$B$2)+1,0)*(10^-3)))</f>
        <v/>
      </c>
      <c r="AR61" s="365" t="str">
        <f>IF(R61="","",
(ROUND(R61,3)*(10^-3))*(VLOOKUP($F61,Reference!$B$47:$F$50,COLUMN(Reference!$E$2)-COLUMN(Reference!$B$2)+1,0)*(10^-3)))</f>
        <v/>
      </c>
      <c r="AS61" s="365" t="str">
        <f>IF(S61="","",
(ROUND(S61,3)*(10^-3))*(VLOOKUP($F61,Reference!$B$47:$F$50,COLUMN(Reference!$E$2)-COLUMN(Reference!$B$2)+1,0)*(10^-3)))</f>
        <v/>
      </c>
      <c r="AT61" s="365" t="str">
        <f>IF(T61="","",
(ROUND(T61,3)*(10^-3))*(VLOOKUP($F61,Reference!$B$47:$F$50,COLUMN(Reference!$E$2)-COLUMN(Reference!$B$2)+1,0)*(10^-3)))</f>
        <v/>
      </c>
      <c r="AU61" s="366">
        <f t="shared" si="29"/>
        <v>0</v>
      </c>
      <c r="AV61" s="365" t="str">
        <f>IF(I61="","",
(ROUND(I61,3)*(10^-3))*(VLOOKUP($F61,Reference!$B$47:$F$50,COLUMN(Reference!$F$2)-COLUMN(Reference!$B$2)+1,0)*(10^-3)))</f>
        <v/>
      </c>
      <c r="AW61" s="365" t="str">
        <f>IF(J61="","",
(ROUND(J61,3)*(10^-3))*(VLOOKUP($F61,Reference!$B$47:$F$50,COLUMN(Reference!$F$2)-COLUMN(Reference!$B$2)+1,0)*(10^-3)))</f>
        <v/>
      </c>
      <c r="AX61" s="365" t="str">
        <f>IF(K61="","",
(ROUND(K61,3)*(10^-3))*(VLOOKUP($F61,Reference!$B$47:$F$50,COLUMN(Reference!$F$2)-COLUMN(Reference!$B$2)+1,0)*(10^-3)))</f>
        <v/>
      </c>
      <c r="AY61" s="365" t="str">
        <f>IF(L61="","",
(ROUND(L61,3)*(10^-3))*(VLOOKUP($F61,Reference!$B$47:$F$50,COLUMN(Reference!$F$2)-COLUMN(Reference!$B$2)+1,0)*(10^-3)))</f>
        <v/>
      </c>
      <c r="AZ61" s="365" t="str">
        <f>IF(M61="","",
(ROUND(M61,3)*(10^-3))*(VLOOKUP($F61,Reference!$B$47:$F$50,COLUMN(Reference!$F$2)-COLUMN(Reference!$B$2)+1,0)*(10^-3)))</f>
        <v/>
      </c>
      <c r="BA61" s="365" t="str">
        <f>IF(N61="","",
(ROUND(N61,3)*(10^-3))*(VLOOKUP($F61,Reference!$B$47:$F$50,COLUMN(Reference!$F$2)-COLUMN(Reference!$B$2)+1,0)*(10^-3)))</f>
        <v/>
      </c>
      <c r="BB61" s="365" t="str">
        <f>IF(O61="","",
(ROUND(O61,3)*(10^-3))*(VLOOKUP($F61,Reference!$B$47:$F$50,COLUMN(Reference!$F$2)-COLUMN(Reference!$B$2)+1,0)*(10^-3)))</f>
        <v/>
      </c>
      <c r="BC61" s="365" t="str">
        <f>IF(P61="","",
(ROUND(P61,3)*(10^-3))*(VLOOKUP($F61,Reference!$B$47:$F$50,COLUMN(Reference!$F$2)-COLUMN(Reference!$B$2)+1,0)*(10^-3)))</f>
        <v/>
      </c>
      <c r="BD61" s="365" t="str">
        <f>IF(Q61="","",
(ROUND(Q61,3)*(10^-3))*(VLOOKUP($F61,Reference!$B$47:$F$50,COLUMN(Reference!$F$2)-COLUMN(Reference!$B$2)+1,0)*(10^-3)))</f>
        <v/>
      </c>
      <c r="BE61" s="365" t="str">
        <f>IF(R61="","",
(ROUND(R61,3)*(10^-3))*(VLOOKUP($F61,Reference!$B$47:$F$50,COLUMN(Reference!$F$2)-COLUMN(Reference!$B$2)+1,0)*(10^-3)))</f>
        <v/>
      </c>
      <c r="BF61" s="365" t="str">
        <f>IF(S61="","",
(ROUND(S61,3)*(10^-3))*(VLOOKUP($F61,Reference!$B$47:$F$50,COLUMN(Reference!$F$2)-COLUMN(Reference!$B$2)+1,0)*(10^-3)))</f>
        <v/>
      </c>
      <c r="BG61" s="365" t="str">
        <f>IF(T61="","",
(ROUND(T61,3)*(10^-3))*(VLOOKUP($F61,Reference!$B$47:$F$50,COLUMN(Reference!$F$2)-COLUMN(Reference!$B$2)+1,0)*(10^-3)))</f>
        <v/>
      </c>
      <c r="BH61" s="366">
        <f t="shared" si="30"/>
        <v>0</v>
      </c>
    </row>
    <row r="62" spans="2:60">
      <c r="B62" s="504"/>
      <c r="C62" s="517"/>
      <c r="D62" s="518"/>
      <c r="E62" s="235"/>
      <c r="F62" s="236"/>
      <c r="G62" s="247"/>
      <c r="H62" s="303" t="str">
        <f>IF($F62="","",
VLOOKUP($F62,Reference!$B$47:$C$50,2,0))</f>
        <v/>
      </c>
      <c r="I62" s="238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40"/>
      <c r="U62" s="359">
        <f t="shared" si="0"/>
        <v>0</v>
      </c>
      <c r="V62" s="363" t="str">
        <f>IF(I62="","",
(ROUND(I62,3)*(10^-3))*(VLOOKUP($F62,Reference!$B$47:$F$50,COLUMN(Reference!$D$2)-COLUMN(Reference!$B$2)+1,0)))</f>
        <v/>
      </c>
      <c r="W62" s="363" t="str">
        <f>IF(J62="","",
(ROUND(J62,3)*(10^-3))*(VLOOKUP($F62,Reference!$B$47:$F$50,COLUMN(Reference!$D$2)-COLUMN(Reference!$B$2)+1,0)))</f>
        <v/>
      </c>
      <c r="X62" s="363" t="str">
        <f>IF(K62="","",
(ROUND(K62,3)*(10^-3))*(VLOOKUP($F62,Reference!$B$47:$F$50,COLUMN(Reference!$D$2)-COLUMN(Reference!$B$2)+1,0)))</f>
        <v/>
      </c>
      <c r="Y62" s="363" t="str">
        <f>IF(L62="","",
(ROUND(L62,3)*(10^-3))*(VLOOKUP($F62,Reference!$B$47:$F$50,COLUMN(Reference!$D$2)-COLUMN(Reference!$B$2)+1,0)))</f>
        <v/>
      </c>
      <c r="Z62" s="363" t="str">
        <f>IF(M62="","",
(ROUND(M62,3)*(10^-3))*(VLOOKUP($F62,Reference!$B$47:$F$50,COLUMN(Reference!$D$2)-COLUMN(Reference!$B$2)+1,0)))</f>
        <v/>
      </c>
      <c r="AA62" s="363" t="str">
        <f>IF(N62="","",
(ROUND(N62,3)*(10^-3))*(VLOOKUP($F62,Reference!$B$47:$F$50,COLUMN(Reference!$D$2)-COLUMN(Reference!$B$2)+1,0)))</f>
        <v/>
      </c>
      <c r="AB62" s="363" t="str">
        <f>IF(O62="","",
(ROUND(O62,3)*(10^-3))*(VLOOKUP($F62,Reference!$B$47:$F$50,COLUMN(Reference!$D$2)-COLUMN(Reference!$B$2)+1,0)))</f>
        <v/>
      </c>
      <c r="AC62" s="363" t="str">
        <f>IF(P62="","",
(ROUND(P62,3)*(10^-3))*(VLOOKUP($F62,Reference!$B$47:$F$50,COLUMN(Reference!$D$2)-COLUMN(Reference!$B$2)+1,0)))</f>
        <v/>
      </c>
      <c r="AD62" s="363" t="str">
        <f>IF(Q62="","",
(ROUND(Q62,3)*(10^-3))*(VLOOKUP($F62,Reference!$B$47:$F$50,COLUMN(Reference!$D$2)-COLUMN(Reference!$B$2)+1,0)))</f>
        <v/>
      </c>
      <c r="AE62" s="363" t="str">
        <f>IF(R62="","",
(ROUND(R62,3)*(10^-3))*(VLOOKUP($F62,Reference!$B$47:$F$50,COLUMN(Reference!$D$2)-COLUMN(Reference!$B$2)+1,0)))</f>
        <v/>
      </c>
      <c r="AF62" s="363" t="str">
        <f>IF(S62="","",
(ROUND(S62,3)*(10^-3))*(VLOOKUP($F62,Reference!$B$47:$F$50,COLUMN(Reference!$D$2)-COLUMN(Reference!$B$2)+1,0)))</f>
        <v/>
      </c>
      <c r="AG62" s="363" t="str">
        <f>IF(T62="","",
(ROUND(T62,3)*(10^-3))*(VLOOKUP($F62,Reference!$B$47:$F$50,COLUMN(Reference!$D$2)-COLUMN(Reference!$B$2)+1,0)))</f>
        <v/>
      </c>
      <c r="AH62" s="364">
        <f t="shared" si="28"/>
        <v>0</v>
      </c>
      <c r="AI62" s="365" t="str">
        <f>IF(I62="","",
(ROUND(I62,3)*(10^-3))*(VLOOKUP($F62,Reference!$B$47:$F$50,COLUMN(Reference!$E$2)-COLUMN(Reference!$B$2)+1,0)*(10^-3)))</f>
        <v/>
      </c>
      <c r="AJ62" s="365" t="str">
        <f>IF(J62="","",
(ROUND(J62,3)*(10^-3))*(VLOOKUP($F62,Reference!$B$47:$F$50,COLUMN(Reference!$E$2)-COLUMN(Reference!$B$2)+1,0)*(10^-3)))</f>
        <v/>
      </c>
      <c r="AK62" s="365" t="str">
        <f>IF(K62="","",
(ROUND(K62,3)*(10^-3))*(VLOOKUP($F62,Reference!$B$47:$F$50,COLUMN(Reference!$E$2)-COLUMN(Reference!$B$2)+1,0)*(10^-3)))</f>
        <v/>
      </c>
      <c r="AL62" s="365" t="str">
        <f>IF(L62="","",
(ROUND(L62,3)*(10^-3))*(VLOOKUP($F62,Reference!$B$47:$F$50,COLUMN(Reference!$E$2)-COLUMN(Reference!$B$2)+1,0)*(10^-3)))</f>
        <v/>
      </c>
      <c r="AM62" s="365" t="str">
        <f>IF(M62="","",
(ROUND(M62,3)*(10^-3))*(VLOOKUP($F62,Reference!$B$47:$F$50,COLUMN(Reference!$E$2)-COLUMN(Reference!$B$2)+1,0)*(10^-3)))</f>
        <v/>
      </c>
      <c r="AN62" s="365" t="str">
        <f>IF(N62="","",
(ROUND(N62,3)*(10^-3))*(VLOOKUP($F62,Reference!$B$47:$F$50,COLUMN(Reference!$E$2)-COLUMN(Reference!$B$2)+1,0)*(10^-3)))</f>
        <v/>
      </c>
      <c r="AO62" s="365" t="str">
        <f>IF(O62="","",
(ROUND(O62,3)*(10^-3))*(VLOOKUP($F62,Reference!$B$47:$F$50,COLUMN(Reference!$E$2)-COLUMN(Reference!$B$2)+1,0)*(10^-3)))</f>
        <v/>
      </c>
      <c r="AP62" s="365" t="str">
        <f>IF(P62="","",
(ROUND(P62,3)*(10^-3))*(VLOOKUP($F62,Reference!$B$47:$F$50,COLUMN(Reference!$E$2)-COLUMN(Reference!$B$2)+1,0)*(10^-3)))</f>
        <v/>
      </c>
      <c r="AQ62" s="365" t="str">
        <f>IF(Q62="","",
(ROUND(Q62,3)*(10^-3))*(VLOOKUP($F62,Reference!$B$47:$F$50,COLUMN(Reference!$E$2)-COLUMN(Reference!$B$2)+1,0)*(10^-3)))</f>
        <v/>
      </c>
      <c r="AR62" s="365" t="str">
        <f>IF(R62="","",
(ROUND(R62,3)*(10^-3))*(VLOOKUP($F62,Reference!$B$47:$F$50,COLUMN(Reference!$E$2)-COLUMN(Reference!$B$2)+1,0)*(10^-3)))</f>
        <v/>
      </c>
      <c r="AS62" s="365" t="str">
        <f>IF(S62="","",
(ROUND(S62,3)*(10^-3))*(VLOOKUP($F62,Reference!$B$47:$F$50,COLUMN(Reference!$E$2)-COLUMN(Reference!$B$2)+1,0)*(10^-3)))</f>
        <v/>
      </c>
      <c r="AT62" s="365" t="str">
        <f>IF(T62="","",
(ROUND(T62,3)*(10^-3))*(VLOOKUP($F62,Reference!$B$47:$F$50,COLUMN(Reference!$E$2)-COLUMN(Reference!$B$2)+1,0)*(10^-3)))</f>
        <v/>
      </c>
      <c r="AU62" s="366">
        <f t="shared" si="29"/>
        <v>0</v>
      </c>
      <c r="AV62" s="365" t="str">
        <f>IF(I62="","",
(ROUND(I62,3)*(10^-3))*(VLOOKUP($F62,Reference!$B$47:$F$50,COLUMN(Reference!$F$2)-COLUMN(Reference!$B$2)+1,0)*(10^-3)))</f>
        <v/>
      </c>
      <c r="AW62" s="365" t="str">
        <f>IF(J62="","",
(ROUND(J62,3)*(10^-3))*(VLOOKUP($F62,Reference!$B$47:$F$50,COLUMN(Reference!$F$2)-COLUMN(Reference!$B$2)+1,0)*(10^-3)))</f>
        <v/>
      </c>
      <c r="AX62" s="365" t="str">
        <f>IF(K62="","",
(ROUND(K62,3)*(10^-3))*(VLOOKUP($F62,Reference!$B$47:$F$50,COLUMN(Reference!$F$2)-COLUMN(Reference!$B$2)+1,0)*(10^-3)))</f>
        <v/>
      </c>
      <c r="AY62" s="365" t="str">
        <f>IF(L62="","",
(ROUND(L62,3)*(10^-3))*(VLOOKUP($F62,Reference!$B$47:$F$50,COLUMN(Reference!$F$2)-COLUMN(Reference!$B$2)+1,0)*(10^-3)))</f>
        <v/>
      </c>
      <c r="AZ62" s="365" t="str">
        <f>IF(M62="","",
(ROUND(M62,3)*(10^-3))*(VLOOKUP($F62,Reference!$B$47:$F$50,COLUMN(Reference!$F$2)-COLUMN(Reference!$B$2)+1,0)*(10^-3)))</f>
        <v/>
      </c>
      <c r="BA62" s="365" t="str">
        <f>IF(N62="","",
(ROUND(N62,3)*(10^-3))*(VLOOKUP($F62,Reference!$B$47:$F$50,COLUMN(Reference!$F$2)-COLUMN(Reference!$B$2)+1,0)*(10^-3)))</f>
        <v/>
      </c>
      <c r="BB62" s="365" t="str">
        <f>IF(O62="","",
(ROUND(O62,3)*(10^-3))*(VLOOKUP($F62,Reference!$B$47:$F$50,COLUMN(Reference!$F$2)-COLUMN(Reference!$B$2)+1,0)*(10^-3)))</f>
        <v/>
      </c>
      <c r="BC62" s="365" t="str">
        <f>IF(P62="","",
(ROUND(P62,3)*(10^-3))*(VLOOKUP($F62,Reference!$B$47:$F$50,COLUMN(Reference!$F$2)-COLUMN(Reference!$B$2)+1,0)*(10^-3)))</f>
        <v/>
      </c>
      <c r="BD62" s="365" t="str">
        <f>IF(Q62="","",
(ROUND(Q62,3)*(10^-3))*(VLOOKUP($F62,Reference!$B$47:$F$50,COLUMN(Reference!$F$2)-COLUMN(Reference!$B$2)+1,0)*(10^-3)))</f>
        <v/>
      </c>
      <c r="BE62" s="365" t="str">
        <f>IF(R62="","",
(ROUND(R62,3)*(10^-3))*(VLOOKUP($F62,Reference!$B$47:$F$50,COLUMN(Reference!$F$2)-COLUMN(Reference!$B$2)+1,0)*(10^-3)))</f>
        <v/>
      </c>
      <c r="BF62" s="365" t="str">
        <f>IF(S62="","",
(ROUND(S62,3)*(10^-3))*(VLOOKUP($F62,Reference!$B$47:$F$50,COLUMN(Reference!$F$2)-COLUMN(Reference!$B$2)+1,0)*(10^-3)))</f>
        <v/>
      </c>
      <c r="BG62" s="365" t="str">
        <f>IF(T62="","",
(ROUND(T62,3)*(10^-3))*(VLOOKUP($F62,Reference!$B$47:$F$50,COLUMN(Reference!$F$2)-COLUMN(Reference!$B$2)+1,0)*(10^-3)))</f>
        <v/>
      </c>
      <c r="BH62" s="366">
        <f t="shared" si="30"/>
        <v>0</v>
      </c>
    </row>
    <row r="63" spans="2:60" ht="17.25" customHeight="1">
      <c r="B63" s="504"/>
      <c r="C63" s="487" t="s">
        <v>150</v>
      </c>
      <c r="D63" s="488"/>
      <c r="E63" s="241"/>
      <c r="F63" s="242"/>
      <c r="G63" s="245"/>
      <c r="H63" s="302" t="str">
        <f>IF($F63="","",
VLOOKUP($F63,Reference!$B$47:$C$50,2,0))</f>
        <v/>
      </c>
      <c r="I63" s="262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443"/>
      <c r="U63" s="360">
        <f t="shared" si="0"/>
        <v>0</v>
      </c>
      <c r="V63" s="367" t="str">
        <f>IF(I63="","",
(ROUND(I63,3)*(10^-6))*(VLOOKUP($F63,Reference!$B$47:$F$50,COLUMN(Reference!$D$2)-COLUMN(Reference!$B$2)+1,0)*(10^-3)))</f>
        <v/>
      </c>
      <c r="W63" s="368" t="str">
        <f>IF(J63="","",
(ROUND(J63,3)*(10^-6))*(VLOOKUP($F63,Reference!$B$47:$F$50,COLUMN(Reference!$D$2)-COLUMN(Reference!$B$2)+1,0)*(10^-3)))</f>
        <v/>
      </c>
      <c r="X63" s="368" t="str">
        <f>IF(K63="","",
(ROUND(K63,3)*(10^-6))*(VLOOKUP($F63,Reference!$B$47:$F$50,COLUMN(Reference!$D$2)-COLUMN(Reference!$B$2)+1,0)*(10^-3)))</f>
        <v/>
      </c>
      <c r="Y63" s="368" t="str">
        <f>IF(L63="","",
(ROUND(L63,3)*(10^-6))*(VLOOKUP($F63,Reference!$B$47:$F$50,COLUMN(Reference!$D$2)-COLUMN(Reference!$B$2)+1,0)*(10^-3)))</f>
        <v/>
      </c>
      <c r="Z63" s="368" t="str">
        <f>IF(M63="","",
(ROUND(M63,3)*(10^-6))*(VLOOKUP($F63,Reference!$B$47:$F$50,COLUMN(Reference!$D$2)-COLUMN(Reference!$B$2)+1,0)*(10^-3)))</f>
        <v/>
      </c>
      <c r="AA63" s="368" t="str">
        <f>IF(N63="","",
(ROUND(N63,3)*(10^-6))*(VLOOKUP($F63,Reference!$B$47:$F$50,COLUMN(Reference!$D$2)-COLUMN(Reference!$B$2)+1,0)*(10^-3)))</f>
        <v/>
      </c>
      <c r="AB63" s="368" t="str">
        <f>IF(O63="","",
(ROUND(O63,3)*(10^-6))*(VLOOKUP($F63,Reference!$B$47:$F$50,COLUMN(Reference!$D$2)-COLUMN(Reference!$B$2)+1,0)*(10^-3)))</f>
        <v/>
      </c>
      <c r="AC63" s="368" t="str">
        <f>IF(P63="","",
(ROUND(P63,3)*(10^-6))*(VLOOKUP($F63,Reference!$B$47:$F$50,COLUMN(Reference!$D$2)-COLUMN(Reference!$B$2)+1,0)*(10^-3)))</f>
        <v/>
      </c>
      <c r="AD63" s="368" t="str">
        <f>IF(Q63="","",
(ROUND(Q63,3)*(10^-6))*(VLOOKUP($F63,Reference!$B$47:$F$50,COLUMN(Reference!$D$2)-COLUMN(Reference!$B$2)+1,0)*(10^-3)))</f>
        <v/>
      </c>
      <c r="AE63" s="368" t="str">
        <f>IF(R63="","",
(ROUND(R63,3)*(10^-6))*(VLOOKUP($F63,Reference!$B$47:$F$50,COLUMN(Reference!$D$2)-COLUMN(Reference!$B$2)+1,0)*(10^-3)))</f>
        <v/>
      </c>
      <c r="AF63" s="368" t="str">
        <f>IF(S63="","",
(ROUND(S63,3)*(10^-6))*(VLOOKUP($F63,Reference!$B$47:$F$50,COLUMN(Reference!$D$2)-COLUMN(Reference!$B$2)+1,0)*(10^-3)))</f>
        <v/>
      </c>
      <c r="AG63" s="369" t="str">
        <f>IF(T63="","",
(ROUND(T63,3)*(10^-6))*(VLOOKUP($F63,Reference!$B$47:$F$50,COLUMN(Reference!$D$2)-COLUMN(Reference!$B$2)+1,0)*(10^-3)))</f>
        <v/>
      </c>
      <c r="AH63" s="370">
        <f t="shared" ref="AH63" si="31">SUM(V63:AG63)</f>
        <v>0</v>
      </c>
      <c r="AI63" s="371" t="str">
        <f>IF(I63="","",
(ROUND(I63,3)*(10^-6))*(VLOOKUP($F63,Reference!$B$47:$F$50,COLUMN(Reference!$E$2)-COLUMN(Reference!$B$2)+1,0)*((10^-3))))</f>
        <v/>
      </c>
      <c r="AJ63" s="368" t="str">
        <f>IF(J63="","",
(ROUND(J63,3)*(10^-6))*(VLOOKUP($F63,Reference!$B$47:$F$50,COLUMN(Reference!$E$2)-COLUMN(Reference!$B$2)+1,0)*((10^-3))))</f>
        <v/>
      </c>
      <c r="AK63" s="368" t="str">
        <f>IF(K63="","",
(ROUND(K63,3)*(10^-6))*(VLOOKUP($F63,Reference!$B$47:$F$50,COLUMN(Reference!$E$2)-COLUMN(Reference!$B$2)+1,0)*((10^-3))))</f>
        <v/>
      </c>
      <c r="AL63" s="368" t="str">
        <f>IF(L63="","",
(ROUND(L63,3)*(10^-6))*(VLOOKUP($F63,Reference!$B$47:$F$50,COLUMN(Reference!$E$2)-COLUMN(Reference!$B$2)+1,0)*((10^-3))))</f>
        <v/>
      </c>
      <c r="AM63" s="368" t="str">
        <f>IF(M63="","",
(ROUND(M63,3)*(10^-6))*(VLOOKUP($F63,Reference!$B$47:$F$50,COLUMN(Reference!$E$2)-COLUMN(Reference!$B$2)+1,0)*((10^-3))))</f>
        <v/>
      </c>
      <c r="AN63" s="368" t="str">
        <f>IF(N63="","",
(ROUND(N63,3)*(10^-6))*(VLOOKUP($F63,Reference!$B$47:$F$50,COLUMN(Reference!$E$2)-COLUMN(Reference!$B$2)+1,0)*((10^-3))))</f>
        <v/>
      </c>
      <c r="AO63" s="368" t="str">
        <f>IF(O63="","",
(ROUND(O63,3)*(10^-6))*(VLOOKUP($F63,Reference!$B$47:$F$50,COLUMN(Reference!$E$2)-COLUMN(Reference!$B$2)+1,0)*((10^-3))))</f>
        <v/>
      </c>
      <c r="AP63" s="368" t="str">
        <f>IF(P63="","",
(ROUND(P63,3)*(10^-6))*(VLOOKUP($F63,Reference!$B$47:$F$50,COLUMN(Reference!$E$2)-COLUMN(Reference!$B$2)+1,0)*((10^-3))))</f>
        <v/>
      </c>
      <c r="AQ63" s="368" t="str">
        <f>IF(Q63="","",
(ROUND(Q63,3)*(10^-6))*(VLOOKUP($F63,Reference!$B$47:$F$50,COLUMN(Reference!$E$2)-COLUMN(Reference!$B$2)+1,0)*((10^-3))))</f>
        <v/>
      </c>
      <c r="AR63" s="368" t="str">
        <f>IF(R63="","",
(ROUND(R63,3)*(10^-6))*(VLOOKUP($F63,Reference!$B$47:$F$50,COLUMN(Reference!$E$2)-COLUMN(Reference!$B$2)+1,0)*((10^-3))))</f>
        <v/>
      </c>
      <c r="AS63" s="368" t="str">
        <f>IF(S63="","",
(ROUND(S63,3)*(10^-6))*(VLOOKUP($F63,Reference!$B$47:$F$50,COLUMN(Reference!$E$2)-COLUMN(Reference!$B$2)+1,0)*((10^-3))))</f>
        <v/>
      </c>
      <c r="AT63" s="369" t="str">
        <f>IF(T63="","",
(ROUND(T63,3)*(10^-6))*(VLOOKUP($F63,Reference!$B$47:$F$50,COLUMN(Reference!$E$2)-COLUMN(Reference!$B$2)+1,0)*((10^-3))))</f>
        <v/>
      </c>
      <c r="AU63" s="370">
        <f t="shared" ref="AU63" si="32">SUM(AI63:AT63)</f>
        <v>0</v>
      </c>
      <c r="AV63" s="371" t="str">
        <f>IF(I63="","",
(ROUND(I63,3)*(10^-6))*(VLOOKUP($F63,Reference!$B$47:$F$50,COLUMN(Reference!$F$2)-COLUMN(Reference!$B$2)+1,0)*(10^-3)))</f>
        <v/>
      </c>
      <c r="AW63" s="368" t="str">
        <f>IF(J63="","",
(ROUND(J63,3)*(10^-6))*(VLOOKUP($F63,Reference!$B$47:$F$50,COLUMN(Reference!$F$2)-COLUMN(Reference!$B$2)+1,0)*(10^-3)))</f>
        <v/>
      </c>
      <c r="AX63" s="368" t="str">
        <f>IF(K63="","",
(ROUND(K63,3)*(10^-6))*(VLOOKUP($F63,Reference!$B$47:$F$50,COLUMN(Reference!$F$2)-COLUMN(Reference!$B$2)+1,0)*(10^-3)))</f>
        <v/>
      </c>
      <c r="AY63" s="368" t="str">
        <f>IF(L63="","",
(ROUND(L63,3)*(10^-6))*(VLOOKUP($F63,Reference!$B$47:$F$50,COLUMN(Reference!$F$2)-COLUMN(Reference!$B$2)+1,0)*(10^-3)))</f>
        <v/>
      </c>
      <c r="AZ63" s="368" t="str">
        <f>IF(M63="","",
(ROUND(M63,3)*(10^-6))*(VLOOKUP($F63,Reference!$B$47:$F$50,COLUMN(Reference!$F$2)-COLUMN(Reference!$B$2)+1,0)*(10^-3)))</f>
        <v/>
      </c>
      <c r="BA63" s="368" t="str">
        <f>IF(N63="","",
(ROUND(N63,3)*(10^-6))*(VLOOKUP($F63,Reference!$B$47:$F$50,COLUMN(Reference!$F$2)-COLUMN(Reference!$B$2)+1,0)*(10^-3)))</f>
        <v/>
      </c>
      <c r="BB63" s="368" t="str">
        <f>IF(O63="","",
(ROUND(O63,3)*(10^-6))*(VLOOKUP($F63,Reference!$B$47:$F$50,COLUMN(Reference!$F$2)-COLUMN(Reference!$B$2)+1,0)*(10^-3)))</f>
        <v/>
      </c>
      <c r="BC63" s="368" t="str">
        <f>IF(P63="","",
(ROUND(P63,3)*(10^-6))*(VLOOKUP($F63,Reference!$B$47:$F$50,COLUMN(Reference!$F$2)-COLUMN(Reference!$B$2)+1,0)*(10^-3)))</f>
        <v/>
      </c>
      <c r="BD63" s="368" t="str">
        <f>IF(Q63="","",
(ROUND(Q63,3)*(10^-6))*(VLOOKUP($F63,Reference!$B$47:$F$50,COLUMN(Reference!$F$2)-COLUMN(Reference!$B$2)+1,0)*(10^-3)))</f>
        <v/>
      </c>
      <c r="BE63" s="368" t="str">
        <f>IF(R63="","",
(ROUND(R63,3)*(10^-6))*(VLOOKUP($F63,Reference!$B$47:$F$50,COLUMN(Reference!$F$2)-COLUMN(Reference!$B$2)+1,0)*(10^-3)))</f>
        <v/>
      </c>
      <c r="BF63" s="368" t="str">
        <f>IF(S63="","",
(ROUND(S63,3)*(10^-6))*(VLOOKUP($F63,Reference!$B$47:$F$50,COLUMN(Reference!$F$2)-COLUMN(Reference!$B$2)+1,0)*(10^-3)))</f>
        <v/>
      </c>
      <c r="BG63" s="369" t="str">
        <f>IF(T63="","",
(ROUND(T63,3)*(10^-6))*(VLOOKUP($F63,Reference!$B$47:$F$50,COLUMN(Reference!$F$2)-COLUMN(Reference!$B$2)+1,0)*(10^-3)))</f>
        <v/>
      </c>
      <c r="BH63" s="370">
        <f t="shared" ref="BH63" si="33">SUM(AV63:BG63)</f>
        <v>0</v>
      </c>
    </row>
    <row r="64" spans="2:60" ht="17.25" customHeight="1">
      <c r="B64" s="504"/>
      <c r="C64" s="489"/>
      <c r="D64" s="490"/>
      <c r="E64" s="223"/>
      <c r="F64" s="224"/>
      <c r="G64" s="245"/>
      <c r="H64" s="302" t="str">
        <f>IF($F64="","",
VLOOKUP($F64,Reference!$B$47:$C$50,2,0))</f>
        <v/>
      </c>
      <c r="I64" s="254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444"/>
      <c r="U64" s="357">
        <f t="shared" si="0"/>
        <v>0</v>
      </c>
      <c r="V64" s="372" t="str">
        <f>IF(I64="","",
(ROUND(I64,3)*(10^-6))*(VLOOKUP($F64,Reference!$B$47:$F$50,COLUMN(Reference!$D$2)-COLUMN(Reference!$B$2)+1,0)*(10^-3)))</f>
        <v/>
      </c>
      <c r="W64" s="373" t="str">
        <f>IF(J64="","",
(ROUND(J64,3)*(10^-6))*(VLOOKUP($F64,Reference!$B$47:$F$50,COLUMN(Reference!$D$2)-COLUMN(Reference!$B$2)+1,0)*(10^-3)))</f>
        <v/>
      </c>
      <c r="X64" s="373" t="str">
        <f>IF(K64="","",
(ROUND(K64,3)*(10^-6))*(VLOOKUP($F64,Reference!$B$47:$F$50,COLUMN(Reference!$D$2)-COLUMN(Reference!$B$2)+1,0)*(10^-3)))</f>
        <v/>
      </c>
      <c r="Y64" s="373" t="str">
        <f>IF(L64="","",
(ROUND(L64,3)*(10^-6))*(VLOOKUP($F64,Reference!$B$47:$F$50,COLUMN(Reference!$D$2)-COLUMN(Reference!$B$2)+1,0)*(10^-3)))</f>
        <v/>
      </c>
      <c r="Z64" s="373" t="str">
        <f>IF(M64="","",
(ROUND(M64,3)*(10^-6))*(VLOOKUP($F64,Reference!$B$47:$F$50,COLUMN(Reference!$D$2)-COLUMN(Reference!$B$2)+1,0)*(10^-3)))</f>
        <v/>
      </c>
      <c r="AA64" s="373" t="str">
        <f>IF(N64="","",
(ROUND(N64,3)*(10^-6))*(VLOOKUP($F64,Reference!$B$47:$F$50,COLUMN(Reference!$D$2)-COLUMN(Reference!$B$2)+1,0)*(10^-3)))</f>
        <v/>
      </c>
      <c r="AB64" s="373" t="str">
        <f>IF(O64="","",
(ROUND(O64,3)*(10^-6))*(VLOOKUP($F64,Reference!$B$47:$F$50,COLUMN(Reference!$D$2)-COLUMN(Reference!$B$2)+1,0)*(10^-3)))</f>
        <v/>
      </c>
      <c r="AC64" s="373" t="str">
        <f>IF(P64="","",
(ROUND(P64,3)*(10^-6))*(VLOOKUP($F64,Reference!$B$47:$F$50,COLUMN(Reference!$D$2)-COLUMN(Reference!$B$2)+1,0)*(10^-3)))</f>
        <v/>
      </c>
      <c r="AD64" s="373" t="str">
        <f>IF(Q64="","",
(ROUND(Q64,3)*(10^-6))*(VLOOKUP($F64,Reference!$B$47:$F$50,COLUMN(Reference!$D$2)-COLUMN(Reference!$B$2)+1,0)*(10^-3)))</f>
        <v/>
      </c>
      <c r="AE64" s="373" t="str">
        <f>IF(R64="","",
(ROUND(R64,3)*(10^-6))*(VLOOKUP($F64,Reference!$B$47:$F$50,COLUMN(Reference!$D$2)-COLUMN(Reference!$B$2)+1,0)*(10^-3)))</f>
        <v/>
      </c>
      <c r="AF64" s="373" t="str">
        <f>IF(S64="","",
(ROUND(S64,3)*(10^-6))*(VLOOKUP($F64,Reference!$B$47:$F$50,COLUMN(Reference!$D$2)-COLUMN(Reference!$B$2)+1,0)*(10^-3)))</f>
        <v/>
      </c>
      <c r="AG64" s="374" t="str">
        <f>IF(T64="","",
(ROUND(T64,3)*(10^-6))*(VLOOKUP($F64,Reference!$B$47:$F$50,COLUMN(Reference!$D$2)-COLUMN(Reference!$B$2)+1,0)*(10^-3)))</f>
        <v/>
      </c>
      <c r="AH64" s="366">
        <f t="shared" ref="AH64:AH72" si="34">SUM(V64:AG64)</f>
        <v>0</v>
      </c>
      <c r="AI64" s="365" t="str">
        <f>IF(I64="","",
(ROUND(I64,3)*(10^-6))*(VLOOKUP($F64,Reference!$B$47:$F$50,COLUMN(Reference!$E$2)-COLUMN(Reference!$B$2)+1,0)*((10^-3))))</f>
        <v/>
      </c>
      <c r="AJ64" s="373" t="str">
        <f>IF(J64="","",
(ROUND(J64,3)*(10^-6))*(VLOOKUP($F64,Reference!$B$47:$F$50,COLUMN(Reference!$E$2)-COLUMN(Reference!$B$2)+1,0)*((10^-3))))</f>
        <v/>
      </c>
      <c r="AK64" s="373" t="str">
        <f>IF(K64="","",
(ROUND(K64,3)*(10^-6))*(VLOOKUP($F64,Reference!$B$47:$F$50,COLUMN(Reference!$E$2)-COLUMN(Reference!$B$2)+1,0)*((10^-3))))</f>
        <v/>
      </c>
      <c r="AL64" s="373" t="str">
        <f>IF(L64="","",
(ROUND(L64,3)*(10^-6))*(VLOOKUP($F64,Reference!$B$47:$F$50,COLUMN(Reference!$E$2)-COLUMN(Reference!$B$2)+1,0)*((10^-3))))</f>
        <v/>
      </c>
      <c r="AM64" s="373" t="str">
        <f>IF(M64="","",
(ROUND(M64,3)*(10^-6))*(VLOOKUP($F64,Reference!$B$47:$F$50,COLUMN(Reference!$E$2)-COLUMN(Reference!$B$2)+1,0)*((10^-3))))</f>
        <v/>
      </c>
      <c r="AN64" s="373" t="str">
        <f>IF(N64="","",
(ROUND(N64,3)*(10^-6))*(VLOOKUP($F64,Reference!$B$47:$F$50,COLUMN(Reference!$E$2)-COLUMN(Reference!$B$2)+1,0)*((10^-3))))</f>
        <v/>
      </c>
      <c r="AO64" s="373" t="str">
        <f>IF(O64="","",
(ROUND(O64,3)*(10^-6))*(VLOOKUP($F64,Reference!$B$47:$F$50,COLUMN(Reference!$E$2)-COLUMN(Reference!$B$2)+1,0)*((10^-3))))</f>
        <v/>
      </c>
      <c r="AP64" s="373" t="str">
        <f>IF(P64="","",
(ROUND(P64,3)*(10^-6))*(VLOOKUP($F64,Reference!$B$47:$F$50,COLUMN(Reference!$E$2)-COLUMN(Reference!$B$2)+1,0)*((10^-3))))</f>
        <v/>
      </c>
      <c r="AQ64" s="373" t="str">
        <f>IF(Q64="","",
(ROUND(Q64,3)*(10^-6))*(VLOOKUP($F64,Reference!$B$47:$F$50,COLUMN(Reference!$E$2)-COLUMN(Reference!$B$2)+1,0)*((10^-3))))</f>
        <v/>
      </c>
      <c r="AR64" s="373" t="str">
        <f>IF(R64="","",
(ROUND(R64,3)*(10^-6))*(VLOOKUP($F64,Reference!$B$47:$F$50,COLUMN(Reference!$E$2)-COLUMN(Reference!$B$2)+1,0)*((10^-3))))</f>
        <v/>
      </c>
      <c r="AS64" s="373" t="str">
        <f>IF(S64="","",
(ROUND(S64,3)*(10^-6))*(VLOOKUP($F64,Reference!$B$47:$F$50,COLUMN(Reference!$E$2)-COLUMN(Reference!$B$2)+1,0)*((10^-3))))</f>
        <v/>
      </c>
      <c r="AT64" s="374" t="str">
        <f>IF(T64="","",
(ROUND(T64,3)*(10^-6))*(VLOOKUP($F64,Reference!$B$47:$F$50,COLUMN(Reference!$E$2)-COLUMN(Reference!$B$2)+1,0)*((10^-3))))</f>
        <v/>
      </c>
      <c r="AU64" s="366">
        <f t="shared" ref="AU64:AU72" si="35">SUM(AI64:AT64)</f>
        <v>0</v>
      </c>
      <c r="AV64" s="365" t="str">
        <f>IF(I64="","",
(ROUND(I64,3)*(10^-6))*(VLOOKUP($F64,Reference!$B$47:$F$50,COLUMN(Reference!$F$2)-COLUMN(Reference!$B$2)+1,0)*(10^-3)))</f>
        <v/>
      </c>
      <c r="AW64" s="373" t="str">
        <f>IF(J64="","",
(ROUND(J64,3)*(10^-6))*(VLOOKUP($F64,Reference!$B$47:$F$50,COLUMN(Reference!$F$2)-COLUMN(Reference!$B$2)+1,0)*(10^-3)))</f>
        <v/>
      </c>
      <c r="AX64" s="373" t="str">
        <f>IF(K64="","",
(ROUND(K64,3)*(10^-6))*(VLOOKUP($F64,Reference!$B$47:$F$50,COLUMN(Reference!$F$2)-COLUMN(Reference!$B$2)+1,0)*(10^-3)))</f>
        <v/>
      </c>
      <c r="AY64" s="373" t="str">
        <f>IF(L64="","",
(ROUND(L64,3)*(10^-6))*(VLOOKUP($F64,Reference!$B$47:$F$50,COLUMN(Reference!$F$2)-COLUMN(Reference!$B$2)+1,0)*(10^-3)))</f>
        <v/>
      </c>
      <c r="AZ64" s="373" t="str">
        <f>IF(M64="","",
(ROUND(M64,3)*(10^-6))*(VLOOKUP($F64,Reference!$B$47:$F$50,COLUMN(Reference!$F$2)-COLUMN(Reference!$B$2)+1,0)*(10^-3)))</f>
        <v/>
      </c>
      <c r="BA64" s="373" t="str">
        <f>IF(N64="","",
(ROUND(N64,3)*(10^-6))*(VLOOKUP($F64,Reference!$B$47:$F$50,COLUMN(Reference!$F$2)-COLUMN(Reference!$B$2)+1,0)*(10^-3)))</f>
        <v/>
      </c>
      <c r="BB64" s="373" t="str">
        <f>IF(O64="","",
(ROUND(O64,3)*(10^-6))*(VLOOKUP($F64,Reference!$B$47:$F$50,COLUMN(Reference!$F$2)-COLUMN(Reference!$B$2)+1,0)*(10^-3)))</f>
        <v/>
      </c>
      <c r="BC64" s="373" t="str">
        <f>IF(P64="","",
(ROUND(P64,3)*(10^-6))*(VLOOKUP($F64,Reference!$B$47:$F$50,COLUMN(Reference!$F$2)-COLUMN(Reference!$B$2)+1,0)*(10^-3)))</f>
        <v/>
      </c>
      <c r="BD64" s="373" t="str">
        <f>IF(Q64="","",
(ROUND(Q64,3)*(10^-6))*(VLOOKUP($F64,Reference!$B$47:$F$50,COLUMN(Reference!$F$2)-COLUMN(Reference!$B$2)+1,0)*(10^-3)))</f>
        <v/>
      </c>
      <c r="BE64" s="373" t="str">
        <f>IF(R64="","",
(ROUND(R64,3)*(10^-6))*(VLOOKUP($F64,Reference!$B$47:$F$50,COLUMN(Reference!$F$2)-COLUMN(Reference!$B$2)+1,0)*(10^-3)))</f>
        <v/>
      </c>
      <c r="BF64" s="373" t="str">
        <f>IF(S64="","",
(ROUND(S64,3)*(10^-6))*(VLOOKUP($F64,Reference!$B$47:$F$50,COLUMN(Reference!$F$2)-COLUMN(Reference!$B$2)+1,0)*(10^-3)))</f>
        <v/>
      </c>
      <c r="BG64" s="374" t="str">
        <f>IF(T64="","",
(ROUND(T64,3)*(10^-6))*(VLOOKUP($F64,Reference!$B$47:$F$50,COLUMN(Reference!$F$2)-COLUMN(Reference!$B$2)+1,0)*(10^-3)))</f>
        <v/>
      </c>
      <c r="BH64" s="366">
        <f t="shared" ref="BH64:BH72" si="36">SUM(AV64:BG64)</f>
        <v>0</v>
      </c>
    </row>
    <row r="65" spans="2:60" ht="17.25" customHeight="1">
      <c r="B65" s="504"/>
      <c r="C65" s="489"/>
      <c r="D65" s="490"/>
      <c r="E65" s="223"/>
      <c r="F65" s="224"/>
      <c r="G65" s="246"/>
      <c r="H65" s="302" t="str">
        <f>IF($F65="","",
VLOOKUP($F65,Reference!$B$47:$C$50,2,0))</f>
        <v/>
      </c>
      <c r="I65" s="254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444"/>
      <c r="U65" s="357">
        <f t="shared" si="0"/>
        <v>0</v>
      </c>
      <c r="V65" s="372" t="str">
        <f>IF(I65="","",
(ROUND(I65,3)*(10^-6))*(VLOOKUP($F65,Reference!$B$47:$F$50,COLUMN(Reference!$D$2)-COLUMN(Reference!$B$2)+1,0)*(10^-3)))</f>
        <v/>
      </c>
      <c r="W65" s="373" t="str">
        <f>IF(J65="","",
(ROUND(J65,3)*(10^-6))*(VLOOKUP($F65,Reference!$B$47:$F$50,COLUMN(Reference!$D$2)-COLUMN(Reference!$B$2)+1,0)*(10^-3)))</f>
        <v/>
      </c>
      <c r="X65" s="373" t="str">
        <f>IF(K65="","",
(ROUND(K65,3)*(10^-6))*(VLOOKUP($F65,Reference!$B$47:$F$50,COLUMN(Reference!$D$2)-COLUMN(Reference!$B$2)+1,0)*(10^-3)))</f>
        <v/>
      </c>
      <c r="Y65" s="373" t="str">
        <f>IF(L65="","",
(ROUND(L65,3)*(10^-6))*(VLOOKUP($F65,Reference!$B$47:$F$50,COLUMN(Reference!$D$2)-COLUMN(Reference!$B$2)+1,0)*(10^-3)))</f>
        <v/>
      </c>
      <c r="Z65" s="373" t="str">
        <f>IF(M65="","",
(ROUND(M65,3)*(10^-6))*(VLOOKUP($F65,Reference!$B$47:$F$50,COLUMN(Reference!$D$2)-COLUMN(Reference!$B$2)+1,0)*(10^-3)))</f>
        <v/>
      </c>
      <c r="AA65" s="373" t="str">
        <f>IF(N65="","",
(ROUND(N65,3)*(10^-6))*(VLOOKUP($F65,Reference!$B$47:$F$50,COLUMN(Reference!$D$2)-COLUMN(Reference!$B$2)+1,0)*(10^-3)))</f>
        <v/>
      </c>
      <c r="AB65" s="373" t="str">
        <f>IF(O65="","",
(ROUND(O65,3)*(10^-6))*(VLOOKUP($F65,Reference!$B$47:$F$50,COLUMN(Reference!$D$2)-COLUMN(Reference!$B$2)+1,0)*(10^-3)))</f>
        <v/>
      </c>
      <c r="AC65" s="373" t="str">
        <f>IF(P65="","",
(ROUND(P65,3)*(10^-6))*(VLOOKUP($F65,Reference!$B$47:$F$50,COLUMN(Reference!$D$2)-COLUMN(Reference!$B$2)+1,0)*(10^-3)))</f>
        <v/>
      </c>
      <c r="AD65" s="373" t="str">
        <f>IF(Q65="","",
(ROUND(Q65,3)*(10^-6))*(VLOOKUP($F65,Reference!$B$47:$F$50,COLUMN(Reference!$D$2)-COLUMN(Reference!$B$2)+1,0)*(10^-3)))</f>
        <v/>
      </c>
      <c r="AE65" s="373" t="str">
        <f>IF(R65="","",
(ROUND(R65,3)*(10^-6))*(VLOOKUP($F65,Reference!$B$47:$F$50,COLUMN(Reference!$D$2)-COLUMN(Reference!$B$2)+1,0)*(10^-3)))</f>
        <v/>
      </c>
      <c r="AF65" s="373" t="str">
        <f>IF(S65="","",
(ROUND(S65,3)*(10^-6))*(VLOOKUP($F65,Reference!$B$47:$F$50,COLUMN(Reference!$D$2)-COLUMN(Reference!$B$2)+1,0)*(10^-3)))</f>
        <v/>
      </c>
      <c r="AG65" s="374" t="str">
        <f>IF(T65="","",
(ROUND(T65,3)*(10^-6))*(VLOOKUP($F65,Reference!$B$47:$F$50,COLUMN(Reference!$D$2)-COLUMN(Reference!$B$2)+1,0)*(10^-3)))</f>
        <v/>
      </c>
      <c r="AH65" s="366">
        <f t="shared" si="34"/>
        <v>0</v>
      </c>
      <c r="AI65" s="365" t="str">
        <f>IF(I65="","",
(ROUND(I65,3)*(10^-6))*(VLOOKUP($F65,Reference!$B$47:$F$50,COLUMN(Reference!$E$2)-COLUMN(Reference!$B$2)+1,0)*((10^-3))))</f>
        <v/>
      </c>
      <c r="AJ65" s="373" t="str">
        <f>IF(J65="","",
(ROUND(J65,3)*(10^-6))*(VLOOKUP($F65,Reference!$B$47:$F$50,COLUMN(Reference!$E$2)-COLUMN(Reference!$B$2)+1,0)*((10^-3))))</f>
        <v/>
      </c>
      <c r="AK65" s="373" t="str">
        <f>IF(K65="","",
(ROUND(K65,3)*(10^-6))*(VLOOKUP($F65,Reference!$B$47:$F$50,COLUMN(Reference!$E$2)-COLUMN(Reference!$B$2)+1,0)*((10^-3))))</f>
        <v/>
      </c>
      <c r="AL65" s="373" t="str">
        <f>IF(L65="","",
(ROUND(L65,3)*(10^-6))*(VLOOKUP($F65,Reference!$B$47:$F$50,COLUMN(Reference!$E$2)-COLUMN(Reference!$B$2)+1,0)*((10^-3))))</f>
        <v/>
      </c>
      <c r="AM65" s="373" t="str">
        <f>IF(M65="","",
(ROUND(M65,3)*(10^-6))*(VLOOKUP($F65,Reference!$B$47:$F$50,COLUMN(Reference!$E$2)-COLUMN(Reference!$B$2)+1,0)*((10^-3))))</f>
        <v/>
      </c>
      <c r="AN65" s="373" t="str">
        <f>IF(N65="","",
(ROUND(N65,3)*(10^-6))*(VLOOKUP($F65,Reference!$B$47:$F$50,COLUMN(Reference!$E$2)-COLUMN(Reference!$B$2)+1,0)*((10^-3))))</f>
        <v/>
      </c>
      <c r="AO65" s="373" t="str">
        <f>IF(O65="","",
(ROUND(O65,3)*(10^-6))*(VLOOKUP($F65,Reference!$B$47:$F$50,COLUMN(Reference!$E$2)-COLUMN(Reference!$B$2)+1,0)*((10^-3))))</f>
        <v/>
      </c>
      <c r="AP65" s="373" t="str">
        <f>IF(P65="","",
(ROUND(P65,3)*(10^-6))*(VLOOKUP($F65,Reference!$B$47:$F$50,COLUMN(Reference!$E$2)-COLUMN(Reference!$B$2)+1,0)*((10^-3))))</f>
        <v/>
      </c>
      <c r="AQ65" s="373" t="str">
        <f>IF(Q65="","",
(ROUND(Q65,3)*(10^-6))*(VLOOKUP($F65,Reference!$B$47:$F$50,COLUMN(Reference!$E$2)-COLUMN(Reference!$B$2)+1,0)*((10^-3))))</f>
        <v/>
      </c>
      <c r="AR65" s="373" t="str">
        <f>IF(R65="","",
(ROUND(R65,3)*(10^-6))*(VLOOKUP($F65,Reference!$B$47:$F$50,COLUMN(Reference!$E$2)-COLUMN(Reference!$B$2)+1,0)*((10^-3))))</f>
        <v/>
      </c>
      <c r="AS65" s="373" t="str">
        <f>IF(S65="","",
(ROUND(S65,3)*(10^-6))*(VLOOKUP($F65,Reference!$B$47:$F$50,COLUMN(Reference!$E$2)-COLUMN(Reference!$B$2)+1,0)*((10^-3))))</f>
        <v/>
      </c>
      <c r="AT65" s="374" t="str">
        <f>IF(T65="","",
(ROUND(T65,3)*(10^-6))*(VLOOKUP($F65,Reference!$B$47:$F$50,COLUMN(Reference!$E$2)-COLUMN(Reference!$B$2)+1,0)*((10^-3))))</f>
        <v/>
      </c>
      <c r="AU65" s="366">
        <f t="shared" si="35"/>
        <v>0</v>
      </c>
      <c r="AV65" s="365" t="str">
        <f>IF(I65="","",
(ROUND(I65,3)*(10^-6))*(VLOOKUP($F65,Reference!$B$47:$F$50,COLUMN(Reference!$F$2)-COLUMN(Reference!$B$2)+1,0)*(10^-3)))</f>
        <v/>
      </c>
      <c r="AW65" s="373" t="str">
        <f>IF(J65="","",
(ROUND(J65,3)*(10^-6))*(VLOOKUP($F65,Reference!$B$47:$F$50,COLUMN(Reference!$F$2)-COLUMN(Reference!$B$2)+1,0)*(10^-3)))</f>
        <v/>
      </c>
      <c r="AX65" s="373" t="str">
        <f>IF(K65="","",
(ROUND(K65,3)*(10^-6))*(VLOOKUP($F65,Reference!$B$47:$F$50,COLUMN(Reference!$F$2)-COLUMN(Reference!$B$2)+1,0)*(10^-3)))</f>
        <v/>
      </c>
      <c r="AY65" s="373" t="str">
        <f>IF(L65="","",
(ROUND(L65,3)*(10^-6))*(VLOOKUP($F65,Reference!$B$47:$F$50,COLUMN(Reference!$F$2)-COLUMN(Reference!$B$2)+1,0)*(10^-3)))</f>
        <v/>
      </c>
      <c r="AZ65" s="373" t="str">
        <f>IF(M65="","",
(ROUND(M65,3)*(10^-6))*(VLOOKUP($F65,Reference!$B$47:$F$50,COLUMN(Reference!$F$2)-COLUMN(Reference!$B$2)+1,0)*(10^-3)))</f>
        <v/>
      </c>
      <c r="BA65" s="373" t="str">
        <f>IF(N65="","",
(ROUND(N65,3)*(10^-6))*(VLOOKUP($F65,Reference!$B$47:$F$50,COLUMN(Reference!$F$2)-COLUMN(Reference!$B$2)+1,0)*(10^-3)))</f>
        <v/>
      </c>
      <c r="BB65" s="373" t="str">
        <f>IF(O65="","",
(ROUND(O65,3)*(10^-6))*(VLOOKUP($F65,Reference!$B$47:$F$50,COLUMN(Reference!$F$2)-COLUMN(Reference!$B$2)+1,0)*(10^-3)))</f>
        <v/>
      </c>
      <c r="BC65" s="373" t="str">
        <f>IF(P65="","",
(ROUND(P65,3)*(10^-6))*(VLOOKUP($F65,Reference!$B$47:$F$50,COLUMN(Reference!$F$2)-COLUMN(Reference!$B$2)+1,0)*(10^-3)))</f>
        <v/>
      </c>
      <c r="BD65" s="373" t="str">
        <f>IF(Q65="","",
(ROUND(Q65,3)*(10^-6))*(VLOOKUP($F65,Reference!$B$47:$F$50,COLUMN(Reference!$F$2)-COLUMN(Reference!$B$2)+1,0)*(10^-3)))</f>
        <v/>
      </c>
      <c r="BE65" s="373" t="str">
        <f>IF(R65="","",
(ROUND(R65,3)*(10^-6))*(VLOOKUP($F65,Reference!$B$47:$F$50,COLUMN(Reference!$F$2)-COLUMN(Reference!$B$2)+1,0)*(10^-3)))</f>
        <v/>
      </c>
      <c r="BF65" s="373" t="str">
        <f>IF(S65="","",
(ROUND(S65,3)*(10^-6))*(VLOOKUP($F65,Reference!$B$47:$F$50,COLUMN(Reference!$F$2)-COLUMN(Reference!$B$2)+1,0)*(10^-3)))</f>
        <v/>
      </c>
      <c r="BG65" s="374" t="str">
        <f>IF(T65="","",
(ROUND(T65,3)*(10^-6))*(VLOOKUP($F65,Reference!$B$47:$F$50,COLUMN(Reference!$F$2)-COLUMN(Reference!$B$2)+1,0)*(10^-3)))</f>
        <v/>
      </c>
      <c r="BH65" s="366">
        <f t="shared" si="36"/>
        <v>0</v>
      </c>
    </row>
    <row r="66" spans="2:60" ht="17.25" customHeight="1">
      <c r="B66" s="504"/>
      <c r="C66" s="489"/>
      <c r="D66" s="490"/>
      <c r="E66" s="223"/>
      <c r="F66" s="224"/>
      <c r="G66" s="246"/>
      <c r="H66" s="302" t="str">
        <f>IF($F66="","",
VLOOKUP($F66,Reference!$B$47:$C$50,2,0))</f>
        <v/>
      </c>
      <c r="I66" s="254"/>
      <c r="J66" s="233"/>
      <c r="K66" s="233"/>
      <c r="L66" s="233"/>
      <c r="M66" s="233"/>
      <c r="N66" s="233"/>
      <c r="O66" s="233"/>
      <c r="P66" s="233"/>
      <c r="Q66" s="233"/>
      <c r="R66" s="233"/>
      <c r="S66" s="233"/>
      <c r="T66" s="255"/>
      <c r="U66" s="357">
        <f t="shared" si="0"/>
        <v>0</v>
      </c>
      <c r="V66" s="372" t="str">
        <f>IF(I66="","",
(ROUND(I66,3)*(10^-6))*(VLOOKUP($F66,Reference!$B$47:$F$50,COLUMN(Reference!$D$2)-COLUMN(Reference!$B$2)+1,0)*(10^-3)))</f>
        <v/>
      </c>
      <c r="W66" s="373" t="str">
        <f>IF(J66="","",
(ROUND(J66,3)*(10^-6))*(VLOOKUP($F66,Reference!$B$47:$F$50,COLUMN(Reference!$D$2)-COLUMN(Reference!$B$2)+1,0)*(10^-3)))</f>
        <v/>
      </c>
      <c r="X66" s="373" t="str">
        <f>IF(K66="","",
(ROUND(K66,3)*(10^-6))*(VLOOKUP($F66,Reference!$B$47:$F$50,COLUMN(Reference!$D$2)-COLUMN(Reference!$B$2)+1,0)*(10^-3)))</f>
        <v/>
      </c>
      <c r="Y66" s="373" t="str">
        <f>IF(L66="","",
(ROUND(L66,3)*(10^-6))*(VLOOKUP($F66,Reference!$B$47:$F$50,COLUMN(Reference!$D$2)-COLUMN(Reference!$B$2)+1,0)*(10^-3)))</f>
        <v/>
      </c>
      <c r="Z66" s="373" t="str">
        <f>IF(M66="","",
(ROUND(M66,3)*(10^-6))*(VLOOKUP($F66,Reference!$B$47:$F$50,COLUMN(Reference!$D$2)-COLUMN(Reference!$B$2)+1,0)*(10^-3)))</f>
        <v/>
      </c>
      <c r="AA66" s="373" t="str">
        <f>IF(N66="","",
(ROUND(N66,3)*(10^-6))*(VLOOKUP($F66,Reference!$B$47:$F$50,COLUMN(Reference!$D$2)-COLUMN(Reference!$B$2)+1,0)*(10^-3)))</f>
        <v/>
      </c>
      <c r="AB66" s="373" t="str">
        <f>IF(O66="","",
(ROUND(O66,3)*(10^-6))*(VLOOKUP($F66,Reference!$B$47:$F$50,COLUMN(Reference!$D$2)-COLUMN(Reference!$B$2)+1,0)*(10^-3)))</f>
        <v/>
      </c>
      <c r="AC66" s="373" t="str">
        <f>IF(P66="","",
(ROUND(P66,3)*(10^-6))*(VLOOKUP($F66,Reference!$B$47:$F$50,COLUMN(Reference!$D$2)-COLUMN(Reference!$B$2)+1,0)*(10^-3)))</f>
        <v/>
      </c>
      <c r="AD66" s="373" t="str">
        <f>IF(Q66="","",
(ROUND(Q66,3)*(10^-6))*(VLOOKUP($F66,Reference!$B$47:$F$50,COLUMN(Reference!$D$2)-COLUMN(Reference!$B$2)+1,0)*(10^-3)))</f>
        <v/>
      </c>
      <c r="AE66" s="373" t="str">
        <f>IF(R66="","",
(ROUND(R66,3)*(10^-6))*(VLOOKUP($F66,Reference!$B$47:$F$50,COLUMN(Reference!$D$2)-COLUMN(Reference!$B$2)+1,0)*(10^-3)))</f>
        <v/>
      </c>
      <c r="AF66" s="373" t="str">
        <f>IF(S66="","",
(ROUND(S66,3)*(10^-6))*(VLOOKUP($F66,Reference!$B$47:$F$50,COLUMN(Reference!$D$2)-COLUMN(Reference!$B$2)+1,0)*(10^-3)))</f>
        <v/>
      </c>
      <c r="AG66" s="374" t="str">
        <f>IF(T66="","",
(ROUND(T66,3)*(10^-6))*(VLOOKUP($F66,Reference!$B$47:$F$50,COLUMN(Reference!$D$2)-COLUMN(Reference!$B$2)+1,0)*(10^-3)))</f>
        <v/>
      </c>
      <c r="AH66" s="366">
        <f t="shared" si="34"/>
        <v>0</v>
      </c>
      <c r="AI66" s="365" t="str">
        <f>IF(I66="","",
(ROUND(I66,3)*(10^-6))*(VLOOKUP($F66,Reference!$B$47:$F$50,COLUMN(Reference!$E$2)-COLUMN(Reference!$B$2)+1,0)*((10^-3))))</f>
        <v/>
      </c>
      <c r="AJ66" s="373" t="str">
        <f>IF(J66="","",
(ROUND(J66,3)*(10^-6))*(VLOOKUP($F66,Reference!$B$47:$F$50,COLUMN(Reference!$E$2)-COLUMN(Reference!$B$2)+1,0)*((10^-3))))</f>
        <v/>
      </c>
      <c r="AK66" s="373" t="str">
        <f>IF(K66="","",
(ROUND(K66,3)*(10^-6))*(VLOOKUP($F66,Reference!$B$47:$F$50,COLUMN(Reference!$E$2)-COLUMN(Reference!$B$2)+1,0)*((10^-3))))</f>
        <v/>
      </c>
      <c r="AL66" s="373" t="str">
        <f>IF(L66="","",
(ROUND(L66,3)*(10^-6))*(VLOOKUP($F66,Reference!$B$47:$F$50,COLUMN(Reference!$E$2)-COLUMN(Reference!$B$2)+1,0)*((10^-3))))</f>
        <v/>
      </c>
      <c r="AM66" s="373" t="str">
        <f>IF(M66="","",
(ROUND(M66,3)*(10^-6))*(VLOOKUP($F66,Reference!$B$47:$F$50,COLUMN(Reference!$E$2)-COLUMN(Reference!$B$2)+1,0)*((10^-3))))</f>
        <v/>
      </c>
      <c r="AN66" s="373" t="str">
        <f>IF(N66="","",
(ROUND(N66,3)*(10^-6))*(VLOOKUP($F66,Reference!$B$47:$F$50,COLUMN(Reference!$E$2)-COLUMN(Reference!$B$2)+1,0)*((10^-3))))</f>
        <v/>
      </c>
      <c r="AO66" s="373" t="str">
        <f>IF(O66="","",
(ROUND(O66,3)*(10^-6))*(VLOOKUP($F66,Reference!$B$47:$F$50,COLUMN(Reference!$E$2)-COLUMN(Reference!$B$2)+1,0)*((10^-3))))</f>
        <v/>
      </c>
      <c r="AP66" s="373" t="str">
        <f>IF(P66="","",
(ROUND(P66,3)*(10^-6))*(VLOOKUP($F66,Reference!$B$47:$F$50,COLUMN(Reference!$E$2)-COLUMN(Reference!$B$2)+1,0)*((10^-3))))</f>
        <v/>
      </c>
      <c r="AQ66" s="373" t="str">
        <f>IF(Q66="","",
(ROUND(Q66,3)*(10^-6))*(VLOOKUP($F66,Reference!$B$47:$F$50,COLUMN(Reference!$E$2)-COLUMN(Reference!$B$2)+1,0)*((10^-3))))</f>
        <v/>
      </c>
      <c r="AR66" s="373" t="str">
        <f>IF(R66="","",
(ROUND(R66,3)*(10^-6))*(VLOOKUP($F66,Reference!$B$47:$F$50,COLUMN(Reference!$E$2)-COLUMN(Reference!$B$2)+1,0)*((10^-3))))</f>
        <v/>
      </c>
      <c r="AS66" s="373" t="str">
        <f>IF(S66="","",
(ROUND(S66,3)*(10^-6))*(VLOOKUP($F66,Reference!$B$47:$F$50,COLUMN(Reference!$E$2)-COLUMN(Reference!$B$2)+1,0)*((10^-3))))</f>
        <v/>
      </c>
      <c r="AT66" s="374" t="str">
        <f>IF(T66="","",
(ROUND(T66,3)*(10^-6))*(VLOOKUP($F66,Reference!$B$47:$F$50,COLUMN(Reference!$E$2)-COLUMN(Reference!$B$2)+1,0)*((10^-3))))</f>
        <v/>
      </c>
      <c r="AU66" s="366">
        <f t="shared" si="35"/>
        <v>0</v>
      </c>
      <c r="AV66" s="365" t="str">
        <f>IF(I66="","",
(ROUND(I66,3)*(10^-6))*(VLOOKUP($F66,Reference!$B$47:$F$50,COLUMN(Reference!$F$2)-COLUMN(Reference!$B$2)+1,0)*(10^-3)))</f>
        <v/>
      </c>
      <c r="AW66" s="373" t="str">
        <f>IF(J66="","",
(ROUND(J66,3)*(10^-6))*(VLOOKUP($F66,Reference!$B$47:$F$50,COLUMN(Reference!$F$2)-COLUMN(Reference!$B$2)+1,0)*(10^-3)))</f>
        <v/>
      </c>
      <c r="AX66" s="373" t="str">
        <f>IF(K66="","",
(ROUND(K66,3)*(10^-6))*(VLOOKUP($F66,Reference!$B$47:$F$50,COLUMN(Reference!$F$2)-COLUMN(Reference!$B$2)+1,0)*(10^-3)))</f>
        <v/>
      </c>
      <c r="AY66" s="373" t="str">
        <f>IF(L66="","",
(ROUND(L66,3)*(10^-6))*(VLOOKUP($F66,Reference!$B$47:$F$50,COLUMN(Reference!$F$2)-COLUMN(Reference!$B$2)+1,0)*(10^-3)))</f>
        <v/>
      </c>
      <c r="AZ66" s="373" t="str">
        <f>IF(M66="","",
(ROUND(M66,3)*(10^-6))*(VLOOKUP($F66,Reference!$B$47:$F$50,COLUMN(Reference!$F$2)-COLUMN(Reference!$B$2)+1,0)*(10^-3)))</f>
        <v/>
      </c>
      <c r="BA66" s="373" t="str">
        <f>IF(N66="","",
(ROUND(N66,3)*(10^-6))*(VLOOKUP($F66,Reference!$B$47:$F$50,COLUMN(Reference!$F$2)-COLUMN(Reference!$B$2)+1,0)*(10^-3)))</f>
        <v/>
      </c>
      <c r="BB66" s="373" t="str">
        <f>IF(O66="","",
(ROUND(O66,3)*(10^-6))*(VLOOKUP($F66,Reference!$B$47:$F$50,COLUMN(Reference!$F$2)-COLUMN(Reference!$B$2)+1,0)*(10^-3)))</f>
        <v/>
      </c>
      <c r="BC66" s="373" t="str">
        <f>IF(P66="","",
(ROUND(P66,3)*(10^-6))*(VLOOKUP($F66,Reference!$B$47:$F$50,COLUMN(Reference!$F$2)-COLUMN(Reference!$B$2)+1,0)*(10^-3)))</f>
        <v/>
      </c>
      <c r="BD66" s="373" t="str">
        <f>IF(Q66="","",
(ROUND(Q66,3)*(10^-6))*(VLOOKUP($F66,Reference!$B$47:$F$50,COLUMN(Reference!$F$2)-COLUMN(Reference!$B$2)+1,0)*(10^-3)))</f>
        <v/>
      </c>
      <c r="BE66" s="373" t="str">
        <f>IF(R66="","",
(ROUND(R66,3)*(10^-6))*(VLOOKUP($F66,Reference!$B$47:$F$50,COLUMN(Reference!$F$2)-COLUMN(Reference!$B$2)+1,0)*(10^-3)))</f>
        <v/>
      </c>
      <c r="BF66" s="373" t="str">
        <f>IF(S66="","",
(ROUND(S66,3)*(10^-6))*(VLOOKUP($F66,Reference!$B$47:$F$50,COLUMN(Reference!$F$2)-COLUMN(Reference!$B$2)+1,0)*(10^-3)))</f>
        <v/>
      </c>
      <c r="BG66" s="374" t="str">
        <f>IF(T66="","",
(ROUND(T66,3)*(10^-6))*(VLOOKUP($F66,Reference!$B$47:$F$50,COLUMN(Reference!$F$2)-COLUMN(Reference!$B$2)+1,0)*(10^-3)))</f>
        <v/>
      </c>
      <c r="BH66" s="366">
        <f t="shared" si="36"/>
        <v>0</v>
      </c>
    </row>
    <row r="67" spans="2:60" ht="17.25" customHeight="1">
      <c r="B67" s="504"/>
      <c r="C67" s="489"/>
      <c r="D67" s="490"/>
      <c r="E67" s="223"/>
      <c r="F67" s="224"/>
      <c r="G67" s="246"/>
      <c r="H67" s="302" t="str">
        <f>IF($F67="","",
VLOOKUP($F67,Reference!$B$47:$C$50,2,0))</f>
        <v/>
      </c>
      <c r="I67" s="254"/>
      <c r="J67" s="233"/>
      <c r="K67" s="233"/>
      <c r="L67" s="233"/>
      <c r="M67" s="233"/>
      <c r="N67" s="233"/>
      <c r="O67" s="233"/>
      <c r="P67" s="233"/>
      <c r="Q67" s="233"/>
      <c r="R67" s="233"/>
      <c r="S67" s="233"/>
      <c r="T67" s="255"/>
      <c r="U67" s="357">
        <f t="shared" si="0"/>
        <v>0</v>
      </c>
      <c r="V67" s="372" t="str">
        <f>IF(I67="","",
(ROUND(I67,3)*(10^-6))*(VLOOKUP($F67,Reference!$B$47:$F$50,COLUMN(Reference!$D$2)-COLUMN(Reference!$B$2)+1,0)*(10^-3)))</f>
        <v/>
      </c>
      <c r="W67" s="373" t="str">
        <f>IF(J67="","",
(ROUND(J67,3)*(10^-6))*(VLOOKUP($F67,Reference!$B$47:$F$50,COLUMN(Reference!$D$2)-COLUMN(Reference!$B$2)+1,0)*(10^-3)))</f>
        <v/>
      </c>
      <c r="X67" s="373" t="str">
        <f>IF(K67="","",
(ROUND(K67,3)*(10^-6))*(VLOOKUP($F67,Reference!$B$47:$F$50,COLUMN(Reference!$D$2)-COLUMN(Reference!$B$2)+1,0)*(10^-3)))</f>
        <v/>
      </c>
      <c r="Y67" s="373" t="str">
        <f>IF(L67="","",
(ROUND(L67,3)*(10^-6))*(VLOOKUP($F67,Reference!$B$47:$F$50,COLUMN(Reference!$D$2)-COLUMN(Reference!$B$2)+1,0)*(10^-3)))</f>
        <v/>
      </c>
      <c r="Z67" s="373" t="str">
        <f>IF(M67="","",
(ROUND(M67,3)*(10^-6))*(VLOOKUP($F67,Reference!$B$47:$F$50,COLUMN(Reference!$D$2)-COLUMN(Reference!$B$2)+1,0)*(10^-3)))</f>
        <v/>
      </c>
      <c r="AA67" s="373" t="str">
        <f>IF(N67="","",
(ROUND(N67,3)*(10^-6))*(VLOOKUP($F67,Reference!$B$47:$F$50,COLUMN(Reference!$D$2)-COLUMN(Reference!$B$2)+1,0)*(10^-3)))</f>
        <v/>
      </c>
      <c r="AB67" s="373" t="str">
        <f>IF(O67="","",
(ROUND(O67,3)*(10^-6))*(VLOOKUP($F67,Reference!$B$47:$F$50,COLUMN(Reference!$D$2)-COLUMN(Reference!$B$2)+1,0)*(10^-3)))</f>
        <v/>
      </c>
      <c r="AC67" s="373" t="str">
        <f>IF(P67="","",
(ROUND(P67,3)*(10^-6))*(VLOOKUP($F67,Reference!$B$47:$F$50,COLUMN(Reference!$D$2)-COLUMN(Reference!$B$2)+1,0)*(10^-3)))</f>
        <v/>
      </c>
      <c r="AD67" s="373" t="str">
        <f>IF(Q67="","",
(ROUND(Q67,3)*(10^-6))*(VLOOKUP($F67,Reference!$B$47:$F$50,COLUMN(Reference!$D$2)-COLUMN(Reference!$B$2)+1,0)*(10^-3)))</f>
        <v/>
      </c>
      <c r="AE67" s="373" t="str">
        <f>IF(R67="","",
(ROUND(R67,3)*(10^-6))*(VLOOKUP($F67,Reference!$B$47:$F$50,COLUMN(Reference!$D$2)-COLUMN(Reference!$B$2)+1,0)*(10^-3)))</f>
        <v/>
      </c>
      <c r="AF67" s="373" t="str">
        <f>IF(S67="","",
(ROUND(S67,3)*(10^-6))*(VLOOKUP($F67,Reference!$B$47:$F$50,COLUMN(Reference!$D$2)-COLUMN(Reference!$B$2)+1,0)*(10^-3)))</f>
        <v/>
      </c>
      <c r="AG67" s="374" t="str">
        <f>IF(T67="","",
(ROUND(T67,3)*(10^-6))*(VLOOKUP($F67,Reference!$B$47:$F$50,COLUMN(Reference!$D$2)-COLUMN(Reference!$B$2)+1,0)*(10^-3)))</f>
        <v/>
      </c>
      <c r="AH67" s="366">
        <f t="shared" si="34"/>
        <v>0</v>
      </c>
      <c r="AI67" s="365" t="str">
        <f>IF(I67="","",
(ROUND(I67,3)*(10^-6))*(VLOOKUP($F67,Reference!$B$47:$F$50,COLUMN(Reference!$E$2)-COLUMN(Reference!$B$2)+1,0)*((10^-3))))</f>
        <v/>
      </c>
      <c r="AJ67" s="373" t="str">
        <f>IF(J67="","",
(ROUND(J67,3)*(10^-6))*(VLOOKUP($F67,Reference!$B$47:$F$50,COLUMN(Reference!$E$2)-COLUMN(Reference!$B$2)+1,0)*((10^-3))))</f>
        <v/>
      </c>
      <c r="AK67" s="373" t="str">
        <f>IF(K67="","",
(ROUND(K67,3)*(10^-6))*(VLOOKUP($F67,Reference!$B$47:$F$50,COLUMN(Reference!$E$2)-COLUMN(Reference!$B$2)+1,0)*((10^-3))))</f>
        <v/>
      </c>
      <c r="AL67" s="373" t="str">
        <f>IF(L67="","",
(ROUND(L67,3)*(10^-6))*(VLOOKUP($F67,Reference!$B$47:$F$50,COLUMN(Reference!$E$2)-COLUMN(Reference!$B$2)+1,0)*((10^-3))))</f>
        <v/>
      </c>
      <c r="AM67" s="373" t="str">
        <f>IF(M67="","",
(ROUND(M67,3)*(10^-6))*(VLOOKUP($F67,Reference!$B$47:$F$50,COLUMN(Reference!$E$2)-COLUMN(Reference!$B$2)+1,0)*((10^-3))))</f>
        <v/>
      </c>
      <c r="AN67" s="373" t="str">
        <f>IF(N67="","",
(ROUND(N67,3)*(10^-6))*(VLOOKUP($F67,Reference!$B$47:$F$50,COLUMN(Reference!$E$2)-COLUMN(Reference!$B$2)+1,0)*((10^-3))))</f>
        <v/>
      </c>
      <c r="AO67" s="373" t="str">
        <f>IF(O67="","",
(ROUND(O67,3)*(10^-6))*(VLOOKUP($F67,Reference!$B$47:$F$50,COLUMN(Reference!$E$2)-COLUMN(Reference!$B$2)+1,0)*((10^-3))))</f>
        <v/>
      </c>
      <c r="AP67" s="373" t="str">
        <f>IF(P67="","",
(ROUND(P67,3)*(10^-6))*(VLOOKUP($F67,Reference!$B$47:$F$50,COLUMN(Reference!$E$2)-COLUMN(Reference!$B$2)+1,0)*((10^-3))))</f>
        <v/>
      </c>
      <c r="AQ67" s="373" t="str">
        <f>IF(Q67="","",
(ROUND(Q67,3)*(10^-6))*(VLOOKUP($F67,Reference!$B$47:$F$50,COLUMN(Reference!$E$2)-COLUMN(Reference!$B$2)+1,0)*((10^-3))))</f>
        <v/>
      </c>
      <c r="AR67" s="373" t="str">
        <f>IF(R67="","",
(ROUND(R67,3)*(10^-6))*(VLOOKUP($F67,Reference!$B$47:$F$50,COLUMN(Reference!$E$2)-COLUMN(Reference!$B$2)+1,0)*((10^-3))))</f>
        <v/>
      </c>
      <c r="AS67" s="373" t="str">
        <f>IF(S67="","",
(ROUND(S67,3)*(10^-6))*(VLOOKUP($F67,Reference!$B$47:$F$50,COLUMN(Reference!$E$2)-COLUMN(Reference!$B$2)+1,0)*((10^-3))))</f>
        <v/>
      </c>
      <c r="AT67" s="374" t="str">
        <f>IF(T67="","",
(ROUND(T67,3)*(10^-6))*(VLOOKUP($F67,Reference!$B$47:$F$50,COLUMN(Reference!$E$2)-COLUMN(Reference!$B$2)+1,0)*((10^-3))))</f>
        <v/>
      </c>
      <c r="AU67" s="366">
        <f t="shared" si="35"/>
        <v>0</v>
      </c>
      <c r="AV67" s="365" t="str">
        <f>IF(I67="","",
(ROUND(I67,3)*(10^-6))*(VLOOKUP($F67,Reference!$B$47:$F$50,COLUMN(Reference!$F$2)-COLUMN(Reference!$B$2)+1,0)*(10^-3)))</f>
        <v/>
      </c>
      <c r="AW67" s="373" t="str">
        <f>IF(J67="","",
(ROUND(J67,3)*(10^-6))*(VLOOKUP($F67,Reference!$B$47:$F$50,COLUMN(Reference!$F$2)-COLUMN(Reference!$B$2)+1,0)*(10^-3)))</f>
        <v/>
      </c>
      <c r="AX67" s="373" t="str">
        <f>IF(K67="","",
(ROUND(K67,3)*(10^-6))*(VLOOKUP($F67,Reference!$B$47:$F$50,COLUMN(Reference!$F$2)-COLUMN(Reference!$B$2)+1,0)*(10^-3)))</f>
        <v/>
      </c>
      <c r="AY67" s="373" t="str">
        <f>IF(L67="","",
(ROUND(L67,3)*(10^-6))*(VLOOKUP($F67,Reference!$B$47:$F$50,COLUMN(Reference!$F$2)-COLUMN(Reference!$B$2)+1,0)*(10^-3)))</f>
        <v/>
      </c>
      <c r="AZ67" s="373" t="str">
        <f>IF(M67="","",
(ROUND(M67,3)*(10^-6))*(VLOOKUP($F67,Reference!$B$47:$F$50,COLUMN(Reference!$F$2)-COLUMN(Reference!$B$2)+1,0)*(10^-3)))</f>
        <v/>
      </c>
      <c r="BA67" s="373" t="str">
        <f>IF(N67="","",
(ROUND(N67,3)*(10^-6))*(VLOOKUP($F67,Reference!$B$47:$F$50,COLUMN(Reference!$F$2)-COLUMN(Reference!$B$2)+1,0)*(10^-3)))</f>
        <v/>
      </c>
      <c r="BB67" s="373" t="str">
        <f>IF(O67="","",
(ROUND(O67,3)*(10^-6))*(VLOOKUP($F67,Reference!$B$47:$F$50,COLUMN(Reference!$F$2)-COLUMN(Reference!$B$2)+1,0)*(10^-3)))</f>
        <v/>
      </c>
      <c r="BC67" s="373" t="str">
        <f>IF(P67="","",
(ROUND(P67,3)*(10^-6))*(VLOOKUP($F67,Reference!$B$47:$F$50,COLUMN(Reference!$F$2)-COLUMN(Reference!$B$2)+1,0)*(10^-3)))</f>
        <v/>
      </c>
      <c r="BD67" s="373" t="str">
        <f>IF(Q67="","",
(ROUND(Q67,3)*(10^-6))*(VLOOKUP($F67,Reference!$B$47:$F$50,COLUMN(Reference!$F$2)-COLUMN(Reference!$B$2)+1,0)*(10^-3)))</f>
        <v/>
      </c>
      <c r="BE67" s="373" t="str">
        <f>IF(R67="","",
(ROUND(R67,3)*(10^-6))*(VLOOKUP($F67,Reference!$B$47:$F$50,COLUMN(Reference!$F$2)-COLUMN(Reference!$B$2)+1,0)*(10^-3)))</f>
        <v/>
      </c>
      <c r="BF67" s="373" t="str">
        <f>IF(S67="","",
(ROUND(S67,3)*(10^-6))*(VLOOKUP($F67,Reference!$B$47:$F$50,COLUMN(Reference!$F$2)-COLUMN(Reference!$B$2)+1,0)*(10^-3)))</f>
        <v/>
      </c>
      <c r="BG67" s="374" t="str">
        <f>IF(T67="","",
(ROUND(T67,3)*(10^-6))*(VLOOKUP($F67,Reference!$B$47:$F$50,COLUMN(Reference!$F$2)-COLUMN(Reference!$B$2)+1,0)*(10^-3)))</f>
        <v/>
      </c>
      <c r="BH67" s="366">
        <f t="shared" si="36"/>
        <v>0</v>
      </c>
    </row>
    <row r="68" spans="2:60" ht="17.25" customHeight="1">
      <c r="B68" s="504"/>
      <c r="C68" s="489"/>
      <c r="D68" s="490"/>
      <c r="E68" s="223"/>
      <c r="F68" s="224"/>
      <c r="G68" s="246"/>
      <c r="H68" s="302" t="str">
        <f>IF($F68="","",
VLOOKUP($F68,Reference!$B$47:$C$50,2,0))</f>
        <v/>
      </c>
      <c r="I68" s="254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255"/>
      <c r="U68" s="357">
        <f t="shared" si="0"/>
        <v>0</v>
      </c>
      <c r="V68" s="372" t="str">
        <f>IF(I68="","",
(ROUND(I68,3)*(10^-6))*(VLOOKUP($F68,Reference!$B$47:$F$50,COLUMN(Reference!$D$2)-COLUMN(Reference!$B$2)+1,0)*(10^-3)))</f>
        <v/>
      </c>
      <c r="W68" s="373" t="str">
        <f>IF(J68="","",
(ROUND(J68,3)*(10^-6))*(VLOOKUP($F68,Reference!$B$47:$F$50,COLUMN(Reference!$D$2)-COLUMN(Reference!$B$2)+1,0)*(10^-3)))</f>
        <v/>
      </c>
      <c r="X68" s="373" t="str">
        <f>IF(K68="","",
(ROUND(K68,3)*(10^-6))*(VLOOKUP($F68,Reference!$B$47:$F$50,COLUMN(Reference!$D$2)-COLUMN(Reference!$B$2)+1,0)*(10^-3)))</f>
        <v/>
      </c>
      <c r="Y68" s="373" t="str">
        <f>IF(L68="","",
(ROUND(L68,3)*(10^-6))*(VLOOKUP($F68,Reference!$B$47:$F$50,COLUMN(Reference!$D$2)-COLUMN(Reference!$B$2)+1,0)*(10^-3)))</f>
        <v/>
      </c>
      <c r="Z68" s="373" t="str">
        <f>IF(M68="","",
(ROUND(M68,3)*(10^-6))*(VLOOKUP($F68,Reference!$B$47:$F$50,COLUMN(Reference!$D$2)-COLUMN(Reference!$B$2)+1,0)*(10^-3)))</f>
        <v/>
      </c>
      <c r="AA68" s="373" t="str">
        <f>IF(N68="","",
(ROUND(N68,3)*(10^-6))*(VLOOKUP($F68,Reference!$B$47:$F$50,COLUMN(Reference!$D$2)-COLUMN(Reference!$B$2)+1,0)*(10^-3)))</f>
        <v/>
      </c>
      <c r="AB68" s="373" t="str">
        <f>IF(O68="","",
(ROUND(O68,3)*(10^-6))*(VLOOKUP($F68,Reference!$B$47:$F$50,COLUMN(Reference!$D$2)-COLUMN(Reference!$B$2)+1,0)*(10^-3)))</f>
        <v/>
      </c>
      <c r="AC68" s="373" t="str">
        <f>IF(P68="","",
(ROUND(P68,3)*(10^-6))*(VLOOKUP($F68,Reference!$B$47:$F$50,COLUMN(Reference!$D$2)-COLUMN(Reference!$B$2)+1,0)*(10^-3)))</f>
        <v/>
      </c>
      <c r="AD68" s="373" t="str">
        <f>IF(Q68="","",
(ROUND(Q68,3)*(10^-6))*(VLOOKUP($F68,Reference!$B$47:$F$50,COLUMN(Reference!$D$2)-COLUMN(Reference!$B$2)+1,0)*(10^-3)))</f>
        <v/>
      </c>
      <c r="AE68" s="373" t="str">
        <f>IF(R68="","",
(ROUND(R68,3)*(10^-6))*(VLOOKUP($F68,Reference!$B$47:$F$50,COLUMN(Reference!$D$2)-COLUMN(Reference!$B$2)+1,0)*(10^-3)))</f>
        <v/>
      </c>
      <c r="AF68" s="373" t="str">
        <f>IF(S68="","",
(ROUND(S68,3)*(10^-6))*(VLOOKUP($F68,Reference!$B$47:$F$50,COLUMN(Reference!$D$2)-COLUMN(Reference!$B$2)+1,0)*(10^-3)))</f>
        <v/>
      </c>
      <c r="AG68" s="374" t="str">
        <f>IF(T68="","",
(ROUND(T68,3)*(10^-6))*(VLOOKUP($F68,Reference!$B$47:$F$50,COLUMN(Reference!$D$2)-COLUMN(Reference!$B$2)+1,0)*(10^-3)))</f>
        <v/>
      </c>
      <c r="AH68" s="366">
        <f t="shared" si="34"/>
        <v>0</v>
      </c>
      <c r="AI68" s="365" t="str">
        <f>IF(I68="","",
(ROUND(I68,3)*(10^-6))*(VLOOKUP($F68,Reference!$B$47:$F$50,COLUMN(Reference!$E$2)-COLUMN(Reference!$B$2)+1,0)*((10^-3))))</f>
        <v/>
      </c>
      <c r="AJ68" s="373" t="str">
        <f>IF(J68="","",
(ROUND(J68,3)*(10^-6))*(VLOOKUP($F68,Reference!$B$47:$F$50,COLUMN(Reference!$E$2)-COLUMN(Reference!$B$2)+1,0)*((10^-3))))</f>
        <v/>
      </c>
      <c r="AK68" s="373" t="str">
        <f>IF(K68="","",
(ROUND(K68,3)*(10^-6))*(VLOOKUP($F68,Reference!$B$47:$F$50,COLUMN(Reference!$E$2)-COLUMN(Reference!$B$2)+1,0)*((10^-3))))</f>
        <v/>
      </c>
      <c r="AL68" s="373" t="str">
        <f>IF(L68="","",
(ROUND(L68,3)*(10^-6))*(VLOOKUP($F68,Reference!$B$47:$F$50,COLUMN(Reference!$E$2)-COLUMN(Reference!$B$2)+1,0)*((10^-3))))</f>
        <v/>
      </c>
      <c r="AM68" s="373" t="str">
        <f>IF(M68="","",
(ROUND(M68,3)*(10^-6))*(VLOOKUP($F68,Reference!$B$47:$F$50,COLUMN(Reference!$E$2)-COLUMN(Reference!$B$2)+1,0)*((10^-3))))</f>
        <v/>
      </c>
      <c r="AN68" s="373" t="str">
        <f>IF(N68="","",
(ROUND(N68,3)*(10^-6))*(VLOOKUP($F68,Reference!$B$47:$F$50,COLUMN(Reference!$E$2)-COLUMN(Reference!$B$2)+1,0)*((10^-3))))</f>
        <v/>
      </c>
      <c r="AO68" s="373" t="str">
        <f>IF(O68="","",
(ROUND(O68,3)*(10^-6))*(VLOOKUP($F68,Reference!$B$47:$F$50,COLUMN(Reference!$E$2)-COLUMN(Reference!$B$2)+1,0)*((10^-3))))</f>
        <v/>
      </c>
      <c r="AP68" s="373" t="str">
        <f>IF(P68="","",
(ROUND(P68,3)*(10^-6))*(VLOOKUP($F68,Reference!$B$47:$F$50,COLUMN(Reference!$E$2)-COLUMN(Reference!$B$2)+1,0)*((10^-3))))</f>
        <v/>
      </c>
      <c r="AQ68" s="373" t="str">
        <f>IF(Q68="","",
(ROUND(Q68,3)*(10^-6))*(VLOOKUP($F68,Reference!$B$47:$F$50,COLUMN(Reference!$E$2)-COLUMN(Reference!$B$2)+1,0)*((10^-3))))</f>
        <v/>
      </c>
      <c r="AR68" s="373" t="str">
        <f>IF(R68="","",
(ROUND(R68,3)*(10^-6))*(VLOOKUP($F68,Reference!$B$47:$F$50,COLUMN(Reference!$E$2)-COLUMN(Reference!$B$2)+1,0)*((10^-3))))</f>
        <v/>
      </c>
      <c r="AS68" s="373" t="str">
        <f>IF(S68="","",
(ROUND(S68,3)*(10^-6))*(VLOOKUP($F68,Reference!$B$47:$F$50,COLUMN(Reference!$E$2)-COLUMN(Reference!$B$2)+1,0)*((10^-3))))</f>
        <v/>
      </c>
      <c r="AT68" s="374" t="str">
        <f>IF(T68="","",
(ROUND(T68,3)*(10^-6))*(VLOOKUP($F68,Reference!$B$47:$F$50,COLUMN(Reference!$E$2)-COLUMN(Reference!$B$2)+1,0)*((10^-3))))</f>
        <v/>
      </c>
      <c r="AU68" s="366">
        <f t="shared" si="35"/>
        <v>0</v>
      </c>
      <c r="AV68" s="365" t="str">
        <f>IF(I68="","",
(ROUND(I68,3)*(10^-6))*(VLOOKUP($F68,Reference!$B$47:$F$50,COLUMN(Reference!$F$2)-COLUMN(Reference!$B$2)+1,0)*(10^-3)))</f>
        <v/>
      </c>
      <c r="AW68" s="373" t="str">
        <f>IF(J68="","",
(ROUND(J68,3)*(10^-6))*(VLOOKUP($F68,Reference!$B$47:$F$50,COLUMN(Reference!$F$2)-COLUMN(Reference!$B$2)+1,0)*(10^-3)))</f>
        <v/>
      </c>
      <c r="AX68" s="373" t="str">
        <f>IF(K68="","",
(ROUND(K68,3)*(10^-6))*(VLOOKUP($F68,Reference!$B$47:$F$50,COLUMN(Reference!$F$2)-COLUMN(Reference!$B$2)+1,0)*(10^-3)))</f>
        <v/>
      </c>
      <c r="AY68" s="373" t="str">
        <f>IF(L68="","",
(ROUND(L68,3)*(10^-6))*(VLOOKUP($F68,Reference!$B$47:$F$50,COLUMN(Reference!$F$2)-COLUMN(Reference!$B$2)+1,0)*(10^-3)))</f>
        <v/>
      </c>
      <c r="AZ68" s="373" t="str">
        <f>IF(M68="","",
(ROUND(M68,3)*(10^-6))*(VLOOKUP($F68,Reference!$B$47:$F$50,COLUMN(Reference!$F$2)-COLUMN(Reference!$B$2)+1,0)*(10^-3)))</f>
        <v/>
      </c>
      <c r="BA68" s="373" t="str">
        <f>IF(N68="","",
(ROUND(N68,3)*(10^-6))*(VLOOKUP($F68,Reference!$B$47:$F$50,COLUMN(Reference!$F$2)-COLUMN(Reference!$B$2)+1,0)*(10^-3)))</f>
        <v/>
      </c>
      <c r="BB68" s="373" t="str">
        <f>IF(O68="","",
(ROUND(O68,3)*(10^-6))*(VLOOKUP($F68,Reference!$B$47:$F$50,COLUMN(Reference!$F$2)-COLUMN(Reference!$B$2)+1,0)*(10^-3)))</f>
        <v/>
      </c>
      <c r="BC68" s="373" t="str">
        <f>IF(P68="","",
(ROUND(P68,3)*(10^-6))*(VLOOKUP($F68,Reference!$B$47:$F$50,COLUMN(Reference!$F$2)-COLUMN(Reference!$B$2)+1,0)*(10^-3)))</f>
        <v/>
      </c>
      <c r="BD68" s="373" t="str">
        <f>IF(Q68="","",
(ROUND(Q68,3)*(10^-6))*(VLOOKUP($F68,Reference!$B$47:$F$50,COLUMN(Reference!$F$2)-COLUMN(Reference!$B$2)+1,0)*(10^-3)))</f>
        <v/>
      </c>
      <c r="BE68" s="373" t="str">
        <f>IF(R68="","",
(ROUND(R68,3)*(10^-6))*(VLOOKUP($F68,Reference!$B$47:$F$50,COLUMN(Reference!$F$2)-COLUMN(Reference!$B$2)+1,0)*(10^-3)))</f>
        <v/>
      </c>
      <c r="BF68" s="373" t="str">
        <f>IF(S68="","",
(ROUND(S68,3)*(10^-6))*(VLOOKUP($F68,Reference!$B$47:$F$50,COLUMN(Reference!$F$2)-COLUMN(Reference!$B$2)+1,0)*(10^-3)))</f>
        <v/>
      </c>
      <c r="BG68" s="374" t="str">
        <f>IF(T68="","",
(ROUND(T68,3)*(10^-6))*(VLOOKUP($F68,Reference!$B$47:$F$50,COLUMN(Reference!$F$2)-COLUMN(Reference!$B$2)+1,0)*(10^-3)))</f>
        <v/>
      </c>
      <c r="BH68" s="366">
        <f t="shared" si="36"/>
        <v>0</v>
      </c>
    </row>
    <row r="69" spans="2:60" ht="17.25" customHeight="1">
      <c r="B69" s="504"/>
      <c r="C69" s="489"/>
      <c r="D69" s="490"/>
      <c r="E69" s="223"/>
      <c r="F69" s="224"/>
      <c r="G69" s="246"/>
      <c r="H69" s="302" t="str">
        <f>IF($F69="","",
VLOOKUP($F69,Reference!$B$47:$C$50,2,0))</f>
        <v/>
      </c>
      <c r="I69" s="254"/>
      <c r="J69" s="233"/>
      <c r="K69" s="233"/>
      <c r="L69" s="233"/>
      <c r="M69" s="233"/>
      <c r="N69" s="233"/>
      <c r="O69" s="233"/>
      <c r="P69" s="233"/>
      <c r="Q69" s="233"/>
      <c r="R69" s="233"/>
      <c r="S69" s="233"/>
      <c r="T69" s="255"/>
      <c r="U69" s="357">
        <f t="shared" si="0"/>
        <v>0</v>
      </c>
      <c r="V69" s="372" t="str">
        <f>IF(I69="","",
(ROUND(I69,3)*(10^-6))*(VLOOKUP($F69,Reference!$B$47:$F$50,COLUMN(Reference!$D$2)-COLUMN(Reference!$B$2)+1,0)*(10^-3)))</f>
        <v/>
      </c>
      <c r="W69" s="373" t="str">
        <f>IF(J69="","",
(ROUND(J69,3)*(10^-6))*(VLOOKUP($F69,Reference!$B$47:$F$50,COLUMN(Reference!$D$2)-COLUMN(Reference!$B$2)+1,0)*(10^-3)))</f>
        <v/>
      </c>
      <c r="X69" s="373" t="str">
        <f>IF(K69="","",
(ROUND(K69,3)*(10^-6))*(VLOOKUP($F69,Reference!$B$47:$F$50,COLUMN(Reference!$D$2)-COLUMN(Reference!$B$2)+1,0)*(10^-3)))</f>
        <v/>
      </c>
      <c r="Y69" s="373" t="str">
        <f>IF(L69="","",
(ROUND(L69,3)*(10^-6))*(VLOOKUP($F69,Reference!$B$47:$F$50,COLUMN(Reference!$D$2)-COLUMN(Reference!$B$2)+1,0)*(10^-3)))</f>
        <v/>
      </c>
      <c r="Z69" s="373" t="str">
        <f>IF(M69="","",
(ROUND(M69,3)*(10^-6))*(VLOOKUP($F69,Reference!$B$47:$F$50,COLUMN(Reference!$D$2)-COLUMN(Reference!$B$2)+1,0)*(10^-3)))</f>
        <v/>
      </c>
      <c r="AA69" s="373" t="str">
        <f>IF(N69="","",
(ROUND(N69,3)*(10^-6))*(VLOOKUP($F69,Reference!$B$47:$F$50,COLUMN(Reference!$D$2)-COLUMN(Reference!$B$2)+1,0)*(10^-3)))</f>
        <v/>
      </c>
      <c r="AB69" s="373" t="str">
        <f>IF(O69="","",
(ROUND(O69,3)*(10^-6))*(VLOOKUP($F69,Reference!$B$47:$F$50,COLUMN(Reference!$D$2)-COLUMN(Reference!$B$2)+1,0)*(10^-3)))</f>
        <v/>
      </c>
      <c r="AC69" s="373" t="str">
        <f>IF(P69="","",
(ROUND(P69,3)*(10^-6))*(VLOOKUP($F69,Reference!$B$47:$F$50,COLUMN(Reference!$D$2)-COLUMN(Reference!$B$2)+1,0)*(10^-3)))</f>
        <v/>
      </c>
      <c r="AD69" s="373" t="str">
        <f>IF(Q69="","",
(ROUND(Q69,3)*(10^-6))*(VLOOKUP($F69,Reference!$B$47:$F$50,COLUMN(Reference!$D$2)-COLUMN(Reference!$B$2)+1,0)*(10^-3)))</f>
        <v/>
      </c>
      <c r="AE69" s="373" t="str">
        <f>IF(R69="","",
(ROUND(R69,3)*(10^-6))*(VLOOKUP($F69,Reference!$B$47:$F$50,COLUMN(Reference!$D$2)-COLUMN(Reference!$B$2)+1,0)*(10^-3)))</f>
        <v/>
      </c>
      <c r="AF69" s="373" t="str">
        <f>IF(S69="","",
(ROUND(S69,3)*(10^-6))*(VLOOKUP($F69,Reference!$B$47:$F$50,COLUMN(Reference!$D$2)-COLUMN(Reference!$B$2)+1,0)*(10^-3)))</f>
        <v/>
      </c>
      <c r="AG69" s="374" t="str">
        <f>IF(T69="","",
(ROUND(T69,3)*(10^-6))*(VLOOKUP($F69,Reference!$B$47:$F$50,COLUMN(Reference!$D$2)-COLUMN(Reference!$B$2)+1,0)*(10^-3)))</f>
        <v/>
      </c>
      <c r="AH69" s="366">
        <f t="shared" si="34"/>
        <v>0</v>
      </c>
      <c r="AI69" s="365" t="str">
        <f>IF(I69="","",
(ROUND(I69,3)*(10^-6))*(VLOOKUP($F69,Reference!$B$47:$F$50,COLUMN(Reference!$E$2)-COLUMN(Reference!$B$2)+1,0)*((10^-3))))</f>
        <v/>
      </c>
      <c r="AJ69" s="373" t="str">
        <f>IF(J69="","",
(ROUND(J69,3)*(10^-6))*(VLOOKUP($F69,Reference!$B$47:$F$50,COLUMN(Reference!$E$2)-COLUMN(Reference!$B$2)+1,0)*((10^-3))))</f>
        <v/>
      </c>
      <c r="AK69" s="373" t="str">
        <f>IF(K69="","",
(ROUND(K69,3)*(10^-6))*(VLOOKUP($F69,Reference!$B$47:$F$50,COLUMN(Reference!$E$2)-COLUMN(Reference!$B$2)+1,0)*((10^-3))))</f>
        <v/>
      </c>
      <c r="AL69" s="373" t="str">
        <f>IF(L69="","",
(ROUND(L69,3)*(10^-6))*(VLOOKUP($F69,Reference!$B$47:$F$50,COLUMN(Reference!$E$2)-COLUMN(Reference!$B$2)+1,0)*((10^-3))))</f>
        <v/>
      </c>
      <c r="AM69" s="373" t="str">
        <f>IF(M69="","",
(ROUND(M69,3)*(10^-6))*(VLOOKUP($F69,Reference!$B$47:$F$50,COLUMN(Reference!$E$2)-COLUMN(Reference!$B$2)+1,0)*((10^-3))))</f>
        <v/>
      </c>
      <c r="AN69" s="373" t="str">
        <f>IF(N69="","",
(ROUND(N69,3)*(10^-6))*(VLOOKUP($F69,Reference!$B$47:$F$50,COLUMN(Reference!$E$2)-COLUMN(Reference!$B$2)+1,0)*((10^-3))))</f>
        <v/>
      </c>
      <c r="AO69" s="373" t="str">
        <f>IF(O69="","",
(ROUND(O69,3)*(10^-6))*(VLOOKUP($F69,Reference!$B$47:$F$50,COLUMN(Reference!$E$2)-COLUMN(Reference!$B$2)+1,0)*((10^-3))))</f>
        <v/>
      </c>
      <c r="AP69" s="373" t="str">
        <f>IF(P69="","",
(ROUND(P69,3)*(10^-6))*(VLOOKUP($F69,Reference!$B$47:$F$50,COLUMN(Reference!$E$2)-COLUMN(Reference!$B$2)+1,0)*((10^-3))))</f>
        <v/>
      </c>
      <c r="AQ69" s="373" t="str">
        <f>IF(Q69="","",
(ROUND(Q69,3)*(10^-6))*(VLOOKUP($F69,Reference!$B$47:$F$50,COLUMN(Reference!$E$2)-COLUMN(Reference!$B$2)+1,0)*((10^-3))))</f>
        <v/>
      </c>
      <c r="AR69" s="373" t="str">
        <f>IF(R69="","",
(ROUND(R69,3)*(10^-6))*(VLOOKUP($F69,Reference!$B$47:$F$50,COLUMN(Reference!$E$2)-COLUMN(Reference!$B$2)+1,0)*((10^-3))))</f>
        <v/>
      </c>
      <c r="AS69" s="373" t="str">
        <f>IF(S69="","",
(ROUND(S69,3)*(10^-6))*(VLOOKUP($F69,Reference!$B$47:$F$50,COLUMN(Reference!$E$2)-COLUMN(Reference!$B$2)+1,0)*((10^-3))))</f>
        <v/>
      </c>
      <c r="AT69" s="374" t="str">
        <f>IF(T69="","",
(ROUND(T69,3)*(10^-6))*(VLOOKUP($F69,Reference!$B$47:$F$50,COLUMN(Reference!$E$2)-COLUMN(Reference!$B$2)+1,0)*((10^-3))))</f>
        <v/>
      </c>
      <c r="AU69" s="366">
        <f t="shared" si="35"/>
        <v>0</v>
      </c>
      <c r="AV69" s="365" t="str">
        <f>IF(I69="","",
(ROUND(I69,3)*(10^-6))*(VLOOKUP($F69,Reference!$B$47:$F$50,COLUMN(Reference!$F$2)-COLUMN(Reference!$B$2)+1,0)*(10^-3)))</f>
        <v/>
      </c>
      <c r="AW69" s="373" t="str">
        <f>IF(J69="","",
(ROUND(J69,3)*(10^-6))*(VLOOKUP($F69,Reference!$B$47:$F$50,COLUMN(Reference!$F$2)-COLUMN(Reference!$B$2)+1,0)*(10^-3)))</f>
        <v/>
      </c>
      <c r="AX69" s="373" t="str">
        <f>IF(K69="","",
(ROUND(K69,3)*(10^-6))*(VLOOKUP($F69,Reference!$B$47:$F$50,COLUMN(Reference!$F$2)-COLUMN(Reference!$B$2)+1,0)*(10^-3)))</f>
        <v/>
      </c>
      <c r="AY69" s="373" t="str">
        <f>IF(L69="","",
(ROUND(L69,3)*(10^-6))*(VLOOKUP($F69,Reference!$B$47:$F$50,COLUMN(Reference!$F$2)-COLUMN(Reference!$B$2)+1,0)*(10^-3)))</f>
        <v/>
      </c>
      <c r="AZ69" s="373" t="str">
        <f>IF(M69="","",
(ROUND(M69,3)*(10^-6))*(VLOOKUP($F69,Reference!$B$47:$F$50,COLUMN(Reference!$F$2)-COLUMN(Reference!$B$2)+1,0)*(10^-3)))</f>
        <v/>
      </c>
      <c r="BA69" s="373" t="str">
        <f>IF(N69="","",
(ROUND(N69,3)*(10^-6))*(VLOOKUP($F69,Reference!$B$47:$F$50,COLUMN(Reference!$F$2)-COLUMN(Reference!$B$2)+1,0)*(10^-3)))</f>
        <v/>
      </c>
      <c r="BB69" s="373" t="str">
        <f>IF(O69="","",
(ROUND(O69,3)*(10^-6))*(VLOOKUP($F69,Reference!$B$47:$F$50,COLUMN(Reference!$F$2)-COLUMN(Reference!$B$2)+1,0)*(10^-3)))</f>
        <v/>
      </c>
      <c r="BC69" s="373" t="str">
        <f>IF(P69="","",
(ROUND(P69,3)*(10^-6))*(VLOOKUP($F69,Reference!$B$47:$F$50,COLUMN(Reference!$F$2)-COLUMN(Reference!$B$2)+1,0)*(10^-3)))</f>
        <v/>
      </c>
      <c r="BD69" s="373" t="str">
        <f>IF(Q69="","",
(ROUND(Q69,3)*(10^-6))*(VLOOKUP($F69,Reference!$B$47:$F$50,COLUMN(Reference!$F$2)-COLUMN(Reference!$B$2)+1,0)*(10^-3)))</f>
        <v/>
      </c>
      <c r="BE69" s="373" t="str">
        <f>IF(R69="","",
(ROUND(R69,3)*(10^-6))*(VLOOKUP($F69,Reference!$B$47:$F$50,COLUMN(Reference!$F$2)-COLUMN(Reference!$B$2)+1,0)*(10^-3)))</f>
        <v/>
      </c>
      <c r="BF69" s="373" t="str">
        <f>IF(S69="","",
(ROUND(S69,3)*(10^-6))*(VLOOKUP($F69,Reference!$B$47:$F$50,COLUMN(Reference!$F$2)-COLUMN(Reference!$B$2)+1,0)*(10^-3)))</f>
        <v/>
      </c>
      <c r="BG69" s="374" t="str">
        <f>IF(T69="","",
(ROUND(T69,3)*(10^-6))*(VLOOKUP($F69,Reference!$B$47:$F$50,COLUMN(Reference!$F$2)-COLUMN(Reference!$B$2)+1,0)*(10^-3)))</f>
        <v/>
      </c>
      <c r="BH69" s="366">
        <f t="shared" si="36"/>
        <v>0</v>
      </c>
    </row>
    <row r="70" spans="2:60" ht="17.25" customHeight="1">
      <c r="B70" s="504"/>
      <c r="C70" s="489"/>
      <c r="D70" s="490"/>
      <c r="E70" s="223"/>
      <c r="F70" s="224"/>
      <c r="G70" s="246"/>
      <c r="H70" s="302" t="str">
        <f>IF($F70="","",
VLOOKUP($F70,Reference!$B$47:$C$50,2,0))</f>
        <v/>
      </c>
      <c r="I70" s="254"/>
      <c r="J70" s="233"/>
      <c r="K70" s="233"/>
      <c r="L70" s="233"/>
      <c r="M70" s="233"/>
      <c r="N70" s="233"/>
      <c r="O70" s="233"/>
      <c r="P70" s="233"/>
      <c r="Q70" s="233"/>
      <c r="R70" s="233"/>
      <c r="S70" s="233"/>
      <c r="T70" s="255"/>
      <c r="U70" s="357">
        <f t="shared" si="0"/>
        <v>0</v>
      </c>
      <c r="V70" s="372" t="str">
        <f>IF(I70="","",
(ROUND(I70,3)*(10^-6))*(VLOOKUP($F70,Reference!$B$47:$F$50,COLUMN(Reference!$D$2)-COLUMN(Reference!$B$2)+1,0)*(10^-3)))</f>
        <v/>
      </c>
      <c r="W70" s="373" t="str">
        <f>IF(J70="","",
(ROUND(J70,3)*(10^-6))*(VLOOKUP($F70,Reference!$B$47:$F$50,COLUMN(Reference!$D$2)-COLUMN(Reference!$B$2)+1,0)*(10^-3)))</f>
        <v/>
      </c>
      <c r="X70" s="373" t="str">
        <f>IF(K70="","",
(ROUND(K70,3)*(10^-6))*(VLOOKUP($F70,Reference!$B$47:$F$50,COLUMN(Reference!$D$2)-COLUMN(Reference!$B$2)+1,0)*(10^-3)))</f>
        <v/>
      </c>
      <c r="Y70" s="373" t="str">
        <f>IF(L70="","",
(ROUND(L70,3)*(10^-6))*(VLOOKUP($F70,Reference!$B$47:$F$50,COLUMN(Reference!$D$2)-COLUMN(Reference!$B$2)+1,0)*(10^-3)))</f>
        <v/>
      </c>
      <c r="Z70" s="373" t="str">
        <f>IF(M70="","",
(ROUND(M70,3)*(10^-6))*(VLOOKUP($F70,Reference!$B$47:$F$50,COLUMN(Reference!$D$2)-COLUMN(Reference!$B$2)+1,0)*(10^-3)))</f>
        <v/>
      </c>
      <c r="AA70" s="373" t="str">
        <f>IF(N70="","",
(ROUND(N70,3)*(10^-6))*(VLOOKUP($F70,Reference!$B$47:$F$50,COLUMN(Reference!$D$2)-COLUMN(Reference!$B$2)+1,0)*(10^-3)))</f>
        <v/>
      </c>
      <c r="AB70" s="373" t="str">
        <f>IF(O70="","",
(ROUND(O70,3)*(10^-6))*(VLOOKUP($F70,Reference!$B$47:$F$50,COLUMN(Reference!$D$2)-COLUMN(Reference!$B$2)+1,0)*(10^-3)))</f>
        <v/>
      </c>
      <c r="AC70" s="373" t="str">
        <f>IF(P70="","",
(ROUND(P70,3)*(10^-6))*(VLOOKUP($F70,Reference!$B$47:$F$50,COLUMN(Reference!$D$2)-COLUMN(Reference!$B$2)+1,0)*(10^-3)))</f>
        <v/>
      </c>
      <c r="AD70" s="373" t="str">
        <f>IF(Q70="","",
(ROUND(Q70,3)*(10^-6))*(VLOOKUP($F70,Reference!$B$47:$F$50,COLUMN(Reference!$D$2)-COLUMN(Reference!$B$2)+1,0)*(10^-3)))</f>
        <v/>
      </c>
      <c r="AE70" s="373" t="str">
        <f>IF(R70="","",
(ROUND(R70,3)*(10^-6))*(VLOOKUP($F70,Reference!$B$47:$F$50,COLUMN(Reference!$D$2)-COLUMN(Reference!$B$2)+1,0)*(10^-3)))</f>
        <v/>
      </c>
      <c r="AF70" s="373" t="str">
        <f>IF(S70="","",
(ROUND(S70,3)*(10^-6))*(VLOOKUP($F70,Reference!$B$47:$F$50,COLUMN(Reference!$D$2)-COLUMN(Reference!$B$2)+1,0)*(10^-3)))</f>
        <v/>
      </c>
      <c r="AG70" s="374" t="str">
        <f>IF(T70="","",
(ROUND(T70,3)*(10^-6))*(VLOOKUP($F70,Reference!$B$47:$F$50,COLUMN(Reference!$D$2)-COLUMN(Reference!$B$2)+1,0)*(10^-3)))</f>
        <v/>
      </c>
      <c r="AH70" s="366">
        <f t="shared" si="34"/>
        <v>0</v>
      </c>
      <c r="AI70" s="365" t="str">
        <f>IF(I70="","",
(ROUND(I70,3)*(10^-6))*(VLOOKUP($F70,Reference!$B$47:$F$50,COLUMN(Reference!$E$2)-COLUMN(Reference!$B$2)+1,0)*((10^-3))))</f>
        <v/>
      </c>
      <c r="AJ70" s="373" t="str">
        <f>IF(J70="","",
(ROUND(J70,3)*(10^-6))*(VLOOKUP($F70,Reference!$B$47:$F$50,COLUMN(Reference!$E$2)-COLUMN(Reference!$B$2)+1,0)*((10^-3))))</f>
        <v/>
      </c>
      <c r="AK70" s="373" t="str">
        <f>IF(K70="","",
(ROUND(K70,3)*(10^-6))*(VLOOKUP($F70,Reference!$B$47:$F$50,COLUMN(Reference!$E$2)-COLUMN(Reference!$B$2)+1,0)*((10^-3))))</f>
        <v/>
      </c>
      <c r="AL70" s="373" t="str">
        <f>IF(L70="","",
(ROUND(L70,3)*(10^-6))*(VLOOKUP($F70,Reference!$B$47:$F$50,COLUMN(Reference!$E$2)-COLUMN(Reference!$B$2)+1,0)*((10^-3))))</f>
        <v/>
      </c>
      <c r="AM70" s="373" t="str">
        <f>IF(M70="","",
(ROUND(M70,3)*(10^-6))*(VLOOKUP($F70,Reference!$B$47:$F$50,COLUMN(Reference!$E$2)-COLUMN(Reference!$B$2)+1,0)*((10^-3))))</f>
        <v/>
      </c>
      <c r="AN70" s="373" t="str">
        <f>IF(N70="","",
(ROUND(N70,3)*(10^-6))*(VLOOKUP($F70,Reference!$B$47:$F$50,COLUMN(Reference!$E$2)-COLUMN(Reference!$B$2)+1,0)*((10^-3))))</f>
        <v/>
      </c>
      <c r="AO70" s="373" t="str">
        <f>IF(O70="","",
(ROUND(O70,3)*(10^-6))*(VLOOKUP($F70,Reference!$B$47:$F$50,COLUMN(Reference!$E$2)-COLUMN(Reference!$B$2)+1,0)*((10^-3))))</f>
        <v/>
      </c>
      <c r="AP70" s="373" t="str">
        <f>IF(P70="","",
(ROUND(P70,3)*(10^-6))*(VLOOKUP($F70,Reference!$B$47:$F$50,COLUMN(Reference!$E$2)-COLUMN(Reference!$B$2)+1,0)*((10^-3))))</f>
        <v/>
      </c>
      <c r="AQ70" s="373" t="str">
        <f>IF(Q70="","",
(ROUND(Q70,3)*(10^-6))*(VLOOKUP($F70,Reference!$B$47:$F$50,COLUMN(Reference!$E$2)-COLUMN(Reference!$B$2)+1,0)*((10^-3))))</f>
        <v/>
      </c>
      <c r="AR70" s="373" t="str">
        <f>IF(R70="","",
(ROUND(R70,3)*(10^-6))*(VLOOKUP($F70,Reference!$B$47:$F$50,COLUMN(Reference!$E$2)-COLUMN(Reference!$B$2)+1,0)*((10^-3))))</f>
        <v/>
      </c>
      <c r="AS70" s="373" t="str">
        <f>IF(S70="","",
(ROUND(S70,3)*(10^-6))*(VLOOKUP($F70,Reference!$B$47:$F$50,COLUMN(Reference!$E$2)-COLUMN(Reference!$B$2)+1,0)*((10^-3))))</f>
        <v/>
      </c>
      <c r="AT70" s="374" t="str">
        <f>IF(T70="","",
(ROUND(T70,3)*(10^-6))*(VLOOKUP($F70,Reference!$B$47:$F$50,COLUMN(Reference!$E$2)-COLUMN(Reference!$B$2)+1,0)*((10^-3))))</f>
        <v/>
      </c>
      <c r="AU70" s="366">
        <f t="shared" si="35"/>
        <v>0</v>
      </c>
      <c r="AV70" s="365" t="str">
        <f>IF(I70="","",
(ROUND(I70,3)*(10^-6))*(VLOOKUP($F70,Reference!$B$47:$F$50,COLUMN(Reference!$F$2)-COLUMN(Reference!$B$2)+1,0)*(10^-3)))</f>
        <v/>
      </c>
      <c r="AW70" s="373" t="str">
        <f>IF(J70="","",
(ROUND(J70,3)*(10^-6))*(VLOOKUP($F70,Reference!$B$47:$F$50,COLUMN(Reference!$F$2)-COLUMN(Reference!$B$2)+1,0)*(10^-3)))</f>
        <v/>
      </c>
      <c r="AX70" s="373" t="str">
        <f>IF(K70="","",
(ROUND(K70,3)*(10^-6))*(VLOOKUP($F70,Reference!$B$47:$F$50,COLUMN(Reference!$F$2)-COLUMN(Reference!$B$2)+1,0)*(10^-3)))</f>
        <v/>
      </c>
      <c r="AY70" s="373" t="str">
        <f>IF(L70="","",
(ROUND(L70,3)*(10^-6))*(VLOOKUP($F70,Reference!$B$47:$F$50,COLUMN(Reference!$F$2)-COLUMN(Reference!$B$2)+1,0)*(10^-3)))</f>
        <v/>
      </c>
      <c r="AZ70" s="373" t="str">
        <f>IF(M70="","",
(ROUND(M70,3)*(10^-6))*(VLOOKUP($F70,Reference!$B$47:$F$50,COLUMN(Reference!$F$2)-COLUMN(Reference!$B$2)+1,0)*(10^-3)))</f>
        <v/>
      </c>
      <c r="BA70" s="373" t="str">
        <f>IF(N70="","",
(ROUND(N70,3)*(10^-6))*(VLOOKUP($F70,Reference!$B$47:$F$50,COLUMN(Reference!$F$2)-COLUMN(Reference!$B$2)+1,0)*(10^-3)))</f>
        <v/>
      </c>
      <c r="BB70" s="373" t="str">
        <f>IF(O70="","",
(ROUND(O70,3)*(10^-6))*(VLOOKUP($F70,Reference!$B$47:$F$50,COLUMN(Reference!$F$2)-COLUMN(Reference!$B$2)+1,0)*(10^-3)))</f>
        <v/>
      </c>
      <c r="BC70" s="373" t="str">
        <f>IF(P70="","",
(ROUND(P70,3)*(10^-6))*(VLOOKUP($F70,Reference!$B$47:$F$50,COLUMN(Reference!$F$2)-COLUMN(Reference!$B$2)+1,0)*(10^-3)))</f>
        <v/>
      </c>
      <c r="BD70" s="373" t="str">
        <f>IF(Q70="","",
(ROUND(Q70,3)*(10^-6))*(VLOOKUP($F70,Reference!$B$47:$F$50,COLUMN(Reference!$F$2)-COLUMN(Reference!$B$2)+1,0)*(10^-3)))</f>
        <v/>
      </c>
      <c r="BE70" s="373" t="str">
        <f>IF(R70="","",
(ROUND(R70,3)*(10^-6))*(VLOOKUP($F70,Reference!$B$47:$F$50,COLUMN(Reference!$F$2)-COLUMN(Reference!$B$2)+1,0)*(10^-3)))</f>
        <v/>
      </c>
      <c r="BF70" s="373" t="str">
        <f>IF(S70="","",
(ROUND(S70,3)*(10^-6))*(VLOOKUP($F70,Reference!$B$47:$F$50,COLUMN(Reference!$F$2)-COLUMN(Reference!$B$2)+1,0)*(10^-3)))</f>
        <v/>
      </c>
      <c r="BG70" s="374" t="str">
        <f>IF(T70="","",
(ROUND(T70,3)*(10^-6))*(VLOOKUP($F70,Reference!$B$47:$F$50,COLUMN(Reference!$F$2)-COLUMN(Reference!$B$2)+1,0)*(10^-3)))</f>
        <v/>
      </c>
      <c r="BH70" s="366">
        <f t="shared" si="36"/>
        <v>0</v>
      </c>
    </row>
    <row r="71" spans="2:60" ht="17.25" customHeight="1">
      <c r="B71" s="504"/>
      <c r="C71" s="489"/>
      <c r="D71" s="490"/>
      <c r="E71" s="229"/>
      <c r="F71" s="230"/>
      <c r="G71" s="246"/>
      <c r="H71" s="302" t="str">
        <f>IF($F71="","",
VLOOKUP($F71,Reference!$B$47:$C$50,2,0))</f>
        <v/>
      </c>
      <c r="I71" s="254"/>
      <c r="J71" s="233"/>
      <c r="K71" s="233"/>
      <c r="L71" s="233"/>
      <c r="M71" s="233"/>
      <c r="N71" s="233"/>
      <c r="O71" s="233"/>
      <c r="P71" s="233"/>
      <c r="Q71" s="233"/>
      <c r="R71" s="233"/>
      <c r="S71" s="233"/>
      <c r="T71" s="255"/>
      <c r="U71" s="358">
        <f t="shared" si="0"/>
        <v>0</v>
      </c>
      <c r="V71" s="375" t="str">
        <f>IF(I71="","",
(ROUND(I71,3)*(10^-6))*(VLOOKUP($F71,Reference!$B$47:$F$50,COLUMN(Reference!$D$2)-COLUMN(Reference!$B$2)+1,0)*(10^-3)))</f>
        <v/>
      </c>
      <c r="W71" s="376" t="str">
        <f>IF(J71="","",
(ROUND(J71,3)*(10^-6))*(VLOOKUP($F71,Reference!$B$47:$F$50,COLUMN(Reference!$D$2)-COLUMN(Reference!$B$2)+1,0)*(10^-3)))</f>
        <v/>
      </c>
      <c r="X71" s="376" t="str">
        <f>IF(K71="","",
(ROUND(K71,3)*(10^-6))*(VLOOKUP($F71,Reference!$B$47:$F$50,COLUMN(Reference!$D$2)-COLUMN(Reference!$B$2)+1,0)*(10^-3)))</f>
        <v/>
      </c>
      <c r="Y71" s="376" t="str">
        <f>IF(L71="","",
(ROUND(L71,3)*(10^-6))*(VLOOKUP($F71,Reference!$B$47:$F$50,COLUMN(Reference!$D$2)-COLUMN(Reference!$B$2)+1,0)*(10^-3)))</f>
        <v/>
      </c>
      <c r="Z71" s="376" t="str">
        <f>IF(M71="","",
(ROUND(M71,3)*(10^-6))*(VLOOKUP($F71,Reference!$B$47:$F$50,COLUMN(Reference!$D$2)-COLUMN(Reference!$B$2)+1,0)*(10^-3)))</f>
        <v/>
      </c>
      <c r="AA71" s="376" t="str">
        <f>IF(N71="","",
(ROUND(N71,3)*(10^-6))*(VLOOKUP($F71,Reference!$B$47:$F$50,COLUMN(Reference!$D$2)-COLUMN(Reference!$B$2)+1,0)*(10^-3)))</f>
        <v/>
      </c>
      <c r="AB71" s="376" t="str">
        <f>IF(O71="","",
(ROUND(O71,3)*(10^-6))*(VLOOKUP($F71,Reference!$B$47:$F$50,COLUMN(Reference!$D$2)-COLUMN(Reference!$B$2)+1,0)*(10^-3)))</f>
        <v/>
      </c>
      <c r="AC71" s="376" t="str">
        <f>IF(P71="","",
(ROUND(P71,3)*(10^-6))*(VLOOKUP($F71,Reference!$B$47:$F$50,COLUMN(Reference!$D$2)-COLUMN(Reference!$B$2)+1,0)*(10^-3)))</f>
        <v/>
      </c>
      <c r="AD71" s="376" t="str">
        <f>IF(Q71="","",
(ROUND(Q71,3)*(10^-6))*(VLOOKUP($F71,Reference!$B$47:$F$50,COLUMN(Reference!$D$2)-COLUMN(Reference!$B$2)+1,0)*(10^-3)))</f>
        <v/>
      </c>
      <c r="AE71" s="376" t="str">
        <f>IF(R71="","",
(ROUND(R71,3)*(10^-6))*(VLOOKUP($F71,Reference!$B$47:$F$50,COLUMN(Reference!$D$2)-COLUMN(Reference!$B$2)+1,0)*(10^-3)))</f>
        <v/>
      </c>
      <c r="AF71" s="376" t="str">
        <f>IF(S71="","",
(ROUND(S71,3)*(10^-6))*(VLOOKUP($F71,Reference!$B$47:$F$50,COLUMN(Reference!$D$2)-COLUMN(Reference!$B$2)+1,0)*(10^-3)))</f>
        <v/>
      </c>
      <c r="AG71" s="377" t="str">
        <f>IF(T71="","",
(ROUND(T71,3)*(10^-6))*(VLOOKUP($F71,Reference!$B$47:$F$50,COLUMN(Reference!$D$2)-COLUMN(Reference!$B$2)+1,0)*(10^-3)))</f>
        <v/>
      </c>
      <c r="AH71" s="364">
        <f t="shared" si="34"/>
        <v>0</v>
      </c>
      <c r="AI71" s="363" t="str">
        <f>IF(I71="","",
(ROUND(I71,3)*(10^-6))*(VLOOKUP($F71,Reference!$B$47:$F$50,COLUMN(Reference!$E$2)-COLUMN(Reference!$B$2)+1,0)*((10^-3))))</f>
        <v/>
      </c>
      <c r="AJ71" s="376" t="str">
        <f>IF(J71="","",
(ROUND(J71,3)*(10^-6))*(VLOOKUP($F71,Reference!$B$47:$F$50,COLUMN(Reference!$E$2)-COLUMN(Reference!$B$2)+1,0)*((10^-3))))</f>
        <v/>
      </c>
      <c r="AK71" s="376" t="str">
        <f>IF(K71="","",
(ROUND(K71,3)*(10^-6))*(VLOOKUP($F71,Reference!$B$47:$F$50,COLUMN(Reference!$E$2)-COLUMN(Reference!$B$2)+1,0)*((10^-3))))</f>
        <v/>
      </c>
      <c r="AL71" s="376" t="str">
        <f>IF(L71="","",
(ROUND(L71,3)*(10^-6))*(VLOOKUP($F71,Reference!$B$47:$F$50,COLUMN(Reference!$E$2)-COLUMN(Reference!$B$2)+1,0)*((10^-3))))</f>
        <v/>
      </c>
      <c r="AM71" s="376" t="str">
        <f>IF(M71="","",
(ROUND(M71,3)*(10^-6))*(VLOOKUP($F71,Reference!$B$47:$F$50,COLUMN(Reference!$E$2)-COLUMN(Reference!$B$2)+1,0)*((10^-3))))</f>
        <v/>
      </c>
      <c r="AN71" s="376" t="str">
        <f>IF(N71="","",
(ROUND(N71,3)*(10^-6))*(VLOOKUP($F71,Reference!$B$47:$F$50,COLUMN(Reference!$E$2)-COLUMN(Reference!$B$2)+1,0)*((10^-3))))</f>
        <v/>
      </c>
      <c r="AO71" s="376" t="str">
        <f>IF(O71="","",
(ROUND(O71,3)*(10^-6))*(VLOOKUP($F71,Reference!$B$47:$F$50,COLUMN(Reference!$E$2)-COLUMN(Reference!$B$2)+1,0)*((10^-3))))</f>
        <v/>
      </c>
      <c r="AP71" s="376" t="str">
        <f>IF(P71="","",
(ROUND(P71,3)*(10^-6))*(VLOOKUP($F71,Reference!$B$47:$F$50,COLUMN(Reference!$E$2)-COLUMN(Reference!$B$2)+1,0)*((10^-3))))</f>
        <v/>
      </c>
      <c r="AQ71" s="376" t="str">
        <f>IF(Q71="","",
(ROUND(Q71,3)*(10^-6))*(VLOOKUP($F71,Reference!$B$47:$F$50,COLUMN(Reference!$E$2)-COLUMN(Reference!$B$2)+1,0)*((10^-3))))</f>
        <v/>
      </c>
      <c r="AR71" s="376" t="str">
        <f>IF(R71="","",
(ROUND(R71,3)*(10^-6))*(VLOOKUP($F71,Reference!$B$47:$F$50,COLUMN(Reference!$E$2)-COLUMN(Reference!$B$2)+1,0)*((10^-3))))</f>
        <v/>
      </c>
      <c r="AS71" s="376" t="str">
        <f>IF(S71="","",
(ROUND(S71,3)*(10^-6))*(VLOOKUP($F71,Reference!$B$47:$F$50,COLUMN(Reference!$E$2)-COLUMN(Reference!$B$2)+1,0)*((10^-3))))</f>
        <v/>
      </c>
      <c r="AT71" s="377" t="str">
        <f>IF(T71="","",
(ROUND(T71,3)*(10^-6))*(VLOOKUP($F71,Reference!$B$47:$F$50,COLUMN(Reference!$E$2)-COLUMN(Reference!$B$2)+1,0)*((10^-3))))</f>
        <v/>
      </c>
      <c r="AU71" s="364">
        <f t="shared" si="35"/>
        <v>0</v>
      </c>
      <c r="AV71" s="363" t="str">
        <f>IF(I71="","",
(ROUND(I71,3)*(10^-6))*(VLOOKUP($F71,Reference!$B$47:$F$50,COLUMN(Reference!$F$2)-COLUMN(Reference!$B$2)+1,0)*(10^-3)))</f>
        <v/>
      </c>
      <c r="AW71" s="376" t="str">
        <f>IF(J71="","",
(ROUND(J71,3)*(10^-6))*(VLOOKUP($F71,Reference!$B$47:$F$50,COLUMN(Reference!$F$2)-COLUMN(Reference!$B$2)+1,0)*(10^-3)))</f>
        <v/>
      </c>
      <c r="AX71" s="376" t="str">
        <f>IF(K71="","",
(ROUND(K71,3)*(10^-6))*(VLOOKUP($F71,Reference!$B$47:$F$50,COLUMN(Reference!$F$2)-COLUMN(Reference!$B$2)+1,0)*(10^-3)))</f>
        <v/>
      </c>
      <c r="AY71" s="376" t="str">
        <f>IF(L71="","",
(ROUND(L71,3)*(10^-6))*(VLOOKUP($F71,Reference!$B$47:$F$50,COLUMN(Reference!$F$2)-COLUMN(Reference!$B$2)+1,0)*(10^-3)))</f>
        <v/>
      </c>
      <c r="AZ71" s="376" t="str">
        <f>IF(M71="","",
(ROUND(M71,3)*(10^-6))*(VLOOKUP($F71,Reference!$B$47:$F$50,COLUMN(Reference!$F$2)-COLUMN(Reference!$B$2)+1,0)*(10^-3)))</f>
        <v/>
      </c>
      <c r="BA71" s="376" t="str">
        <f>IF(N71="","",
(ROUND(N71,3)*(10^-6))*(VLOOKUP($F71,Reference!$B$47:$F$50,COLUMN(Reference!$F$2)-COLUMN(Reference!$B$2)+1,0)*(10^-3)))</f>
        <v/>
      </c>
      <c r="BB71" s="376" t="str">
        <f>IF(O71="","",
(ROUND(O71,3)*(10^-6))*(VLOOKUP($F71,Reference!$B$47:$F$50,COLUMN(Reference!$F$2)-COLUMN(Reference!$B$2)+1,0)*(10^-3)))</f>
        <v/>
      </c>
      <c r="BC71" s="376" t="str">
        <f>IF(P71="","",
(ROUND(P71,3)*(10^-6))*(VLOOKUP($F71,Reference!$B$47:$F$50,COLUMN(Reference!$F$2)-COLUMN(Reference!$B$2)+1,0)*(10^-3)))</f>
        <v/>
      </c>
      <c r="BD71" s="376" t="str">
        <f>IF(Q71="","",
(ROUND(Q71,3)*(10^-6))*(VLOOKUP($F71,Reference!$B$47:$F$50,COLUMN(Reference!$F$2)-COLUMN(Reference!$B$2)+1,0)*(10^-3)))</f>
        <v/>
      </c>
      <c r="BE71" s="376" t="str">
        <f>IF(R71="","",
(ROUND(R71,3)*(10^-6))*(VLOOKUP($F71,Reference!$B$47:$F$50,COLUMN(Reference!$F$2)-COLUMN(Reference!$B$2)+1,0)*(10^-3)))</f>
        <v/>
      </c>
      <c r="BF71" s="376" t="str">
        <f>IF(S71="","",
(ROUND(S71,3)*(10^-6))*(VLOOKUP($F71,Reference!$B$47:$F$50,COLUMN(Reference!$F$2)-COLUMN(Reference!$B$2)+1,0)*(10^-3)))</f>
        <v/>
      </c>
      <c r="BG71" s="377" t="str">
        <f>IF(T71="","",
(ROUND(T71,3)*(10^-6))*(VLOOKUP($F71,Reference!$B$47:$F$50,COLUMN(Reference!$F$2)-COLUMN(Reference!$B$2)+1,0)*(10^-3)))</f>
        <v/>
      </c>
      <c r="BH71" s="364">
        <f t="shared" si="36"/>
        <v>0</v>
      </c>
    </row>
    <row r="72" spans="2:60" ht="17.5" customHeight="1" thickBot="1">
      <c r="B72" s="505"/>
      <c r="C72" s="491"/>
      <c r="D72" s="492"/>
      <c r="E72" s="284"/>
      <c r="F72" s="289"/>
      <c r="G72" s="247"/>
      <c r="H72" s="307" t="str">
        <f>IF($F72="","",
VLOOKUP($F72,Reference!$B$47:$C$50,2,0))</f>
        <v/>
      </c>
      <c r="I72" s="445"/>
      <c r="J72" s="290"/>
      <c r="K72" s="290"/>
      <c r="L72" s="290"/>
      <c r="M72" s="290"/>
      <c r="N72" s="290"/>
      <c r="O72" s="290"/>
      <c r="P72" s="290"/>
      <c r="Q72" s="290"/>
      <c r="R72" s="290"/>
      <c r="S72" s="290"/>
      <c r="T72" s="446"/>
      <c r="U72" s="362">
        <f t="shared" si="0"/>
        <v>0</v>
      </c>
      <c r="V72" s="378" t="str">
        <f>IF(I72="","",
(ROUND(I72,3)*(10^-6))*(VLOOKUP($F72,Reference!$B$47:$F$50,COLUMN(Reference!$D$2)-COLUMN(Reference!$B$2)+1,0)*(10^-3)))</f>
        <v/>
      </c>
      <c r="W72" s="379" t="str">
        <f>IF(J72="","",
(ROUND(J72,3)*(10^-6))*(VLOOKUP($F72,Reference!$B$47:$F$50,COLUMN(Reference!$D$2)-COLUMN(Reference!$B$2)+1,0)*(10^-3)))</f>
        <v/>
      </c>
      <c r="X72" s="379" t="str">
        <f>IF(K72="","",
(ROUND(K72,3)*(10^-6))*(VLOOKUP($F72,Reference!$B$47:$F$50,COLUMN(Reference!$D$2)-COLUMN(Reference!$B$2)+1,0)*(10^-3)))</f>
        <v/>
      </c>
      <c r="Y72" s="379" t="str">
        <f>IF(L72="","",
(ROUND(L72,3)*(10^-6))*(VLOOKUP($F72,Reference!$B$47:$F$50,COLUMN(Reference!$D$2)-COLUMN(Reference!$B$2)+1,0)*(10^-3)))</f>
        <v/>
      </c>
      <c r="Z72" s="379" t="str">
        <f>IF(M72="","",
(ROUND(M72,3)*(10^-6))*(VLOOKUP($F72,Reference!$B$47:$F$50,COLUMN(Reference!$D$2)-COLUMN(Reference!$B$2)+1,0)*(10^-3)))</f>
        <v/>
      </c>
      <c r="AA72" s="379" t="str">
        <f>IF(N72="","",
(ROUND(N72,3)*(10^-6))*(VLOOKUP($F72,Reference!$B$47:$F$50,COLUMN(Reference!$D$2)-COLUMN(Reference!$B$2)+1,0)*(10^-3)))</f>
        <v/>
      </c>
      <c r="AB72" s="379" t="str">
        <f>IF(O72="","",
(ROUND(O72,3)*(10^-6))*(VLOOKUP($F72,Reference!$B$47:$F$50,COLUMN(Reference!$D$2)-COLUMN(Reference!$B$2)+1,0)*(10^-3)))</f>
        <v/>
      </c>
      <c r="AC72" s="379" t="str">
        <f>IF(P72="","",
(ROUND(P72,3)*(10^-6))*(VLOOKUP($F72,Reference!$B$47:$F$50,COLUMN(Reference!$D$2)-COLUMN(Reference!$B$2)+1,0)*(10^-3)))</f>
        <v/>
      </c>
      <c r="AD72" s="379" t="str">
        <f>IF(Q72="","",
(ROUND(Q72,3)*(10^-6))*(VLOOKUP($F72,Reference!$B$47:$F$50,COLUMN(Reference!$D$2)-COLUMN(Reference!$B$2)+1,0)*(10^-3)))</f>
        <v/>
      </c>
      <c r="AE72" s="379" t="str">
        <f>IF(R72="","",
(ROUND(R72,3)*(10^-6))*(VLOOKUP($F72,Reference!$B$47:$F$50,COLUMN(Reference!$D$2)-COLUMN(Reference!$B$2)+1,0)*(10^-3)))</f>
        <v/>
      </c>
      <c r="AF72" s="379" t="str">
        <f>IF(S72="","",
(ROUND(S72,3)*(10^-6))*(VLOOKUP($F72,Reference!$B$47:$F$50,COLUMN(Reference!$D$2)-COLUMN(Reference!$B$2)+1,0)*(10^-3)))</f>
        <v/>
      </c>
      <c r="AG72" s="380" t="str">
        <f>IF(T72="","",
(ROUND(T72,3)*(10^-6))*(VLOOKUP($F72,Reference!$B$47:$F$50,COLUMN(Reference!$D$2)-COLUMN(Reference!$B$2)+1,0)*(10^-3)))</f>
        <v/>
      </c>
      <c r="AH72" s="381">
        <f t="shared" si="34"/>
        <v>0</v>
      </c>
      <c r="AI72" s="382" t="str">
        <f>IF(I72="","",
(ROUND(I72,3)*(10^-6))*(VLOOKUP($F72,Reference!$B$47:$F$50,COLUMN(Reference!$E$2)-COLUMN(Reference!$B$2)+1,0)*((10^-3))))</f>
        <v/>
      </c>
      <c r="AJ72" s="379" t="str">
        <f>IF(J72="","",
(ROUND(J72,3)*(10^-6))*(VLOOKUP($F72,Reference!$B$47:$F$50,COLUMN(Reference!$E$2)-COLUMN(Reference!$B$2)+1,0)*((10^-3))))</f>
        <v/>
      </c>
      <c r="AK72" s="379" t="str">
        <f>IF(K72="","",
(ROUND(K72,3)*(10^-6))*(VLOOKUP($F72,Reference!$B$47:$F$50,COLUMN(Reference!$E$2)-COLUMN(Reference!$B$2)+1,0)*((10^-3))))</f>
        <v/>
      </c>
      <c r="AL72" s="379" t="str">
        <f>IF(L72="","",
(ROUND(L72,3)*(10^-6))*(VLOOKUP($F72,Reference!$B$47:$F$50,COLUMN(Reference!$E$2)-COLUMN(Reference!$B$2)+1,0)*((10^-3))))</f>
        <v/>
      </c>
      <c r="AM72" s="379" t="str">
        <f>IF(M72="","",
(ROUND(M72,3)*(10^-6))*(VLOOKUP($F72,Reference!$B$47:$F$50,COLUMN(Reference!$E$2)-COLUMN(Reference!$B$2)+1,0)*((10^-3))))</f>
        <v/>
      </c>
      <c r="AN72" s="379" t="str">
        <f>IF(N72="","",
(ROUND(N72,3)*(10^-6))*(VLOOKUP($F72,Reference!$B$47:$F$50,COLUMN(Reference!$E$2)-COLUMN(Reference!$B$2)+1,0)*((10^-3))))</f>
        <v/>
      </c>
      <c r="AO72" s="379" t="str">
        <f>IF(O72="","",
(ROUND(O72,3)*(10^-6))*(VLOOKUP($F72,Reference!$B$47:$F$50,COLUMN(Reference!$E$2)-COLUMN(Reference!$B$2)+1,0)*((10^-3))))</f>
        <v/>
      </c>
      <c r="AP72" s="379" t="str">
        <f>IF(P72="","",
(ROUND(P72,3)*(10^-6))*(VLOOKUP($F72,Reference!$B$47:$F$50,COLUMN(Reference!$E$2)-COLUMN(Reference!$B$2)+1,0)*((10^-3))))</f>
        <v/>
      </c>
      <c r="AQ72" s="379" t="str">
        <f>IF(Q72="","",
(ROUND(Q72,3)*(10^-6))*(VLOOKUP($F72,Reference!$B$47:$F$50,COLUMN(Reference!$E$2)-COLUMN(Reference!$B$2)+1,0)*((10^-3))))</f>
        <v/>
      </c>
      <c r="AR72" s="379" t="str">
        <f>IF(R72="","",
(ROUND(R72,3)*(10^-6))*(VLOOKUP($F72,Reference!$B$47:$F$50,COLUMN(Reference!$E$2)-COLUMN(Reference!$B$2)+1,0)*((10^-3))))</f>
        <v/>
      </c>
      <c r="AS72" s="379" t="str">
        <f>IF(S72="","",
(ROUND(S72,3)*(10^-6))*(VLOOKUP($F72,Reference!$B$47:$F$50,COLUMN(Reference!$E$2)-COLUMN(Reference!$B$2)+1,0)*((10^-3))))</f>
        <v/>
      </c>
      <c r="AT72" s="380" t="str">
        <f>IF(T72="","",
(ROUND(T72,3)*(10^-6))*(VLOOKUP($F72,Reference!$B$47:$F$50,COLUMN(Reference!$E$2)-COLUMN(Reference!$B$2)+1,0)*((10^-3))))</f>
        <v/>
      </c>
      <c r="AU72" s="381">
        <f t="shared" si="35"/>
        <v>0</v>
      </c>
      <c r="AV72" s="382" t="str">
        <f>IF(I72="","",
(ROUND(I72,3)*(10^-6))*(VLOOKUP($F72,Reference!$B$47:$F$50,COLUMN(Reference!$F$2)-COLUMN(Reference!$B$2)+1,0)*(10^-3)))</f>
        <v/>
      </c>
      <c r="AW72" s="379" t="str">
        <f>IF(J72="","",
(ROUND(J72,3)*(10^-6))*(VLOOKUP($F72,Reference!$B$47:$F$50,COLUMN(Reference!$F$2)-COLUMN(Reference!$B$2)+1,0)*(10^-3)))</f>
        <v/>
      </c>
      <c r="AX72" s="379" t="str">
        <f>IF(K72="","",
(ROUND(K72,3)*(10^-6))*(VLOOKUP($F72,Reference!$B$47:$F$50,COLUMN(Reference!$F$2)-COLUMN(Reference!$B$2)+1,0)*(10^-3)))</f>
        <v/>
      </c>
      <c r="AY72" s="379" t="str">
        <f>IF(L72="","",
(ROUND(L72,3)*(10^-6))*(VLOOKUP($F72,Reference!$B$47:$F$50,COLUMN(Reference!$F$2)-COLUMN(Reference!$B$2)+1,0)*(10^-3)))</f>
        <v/>
      </c>
      <c r="AZ72" s="379" t="str">
        <f>IF(M72="","",
(ROUND(M72,3)*(10^-6))*(VLOOKUP($F72,Reference!$B$47:$F$50,COLUMN(Reference!$F$2)-COLUMN(Reference!$B$2)+1,0)*(10^-3)))</f>
        <v/>
      </c>
      <c r="BA72" s="379" t="str">
        <f>IF(N72="","",
(ROUND(N72,3)*(10^-6))*(VLOOKUP($F72,Reference!$B$47:$F$50,COLUMN(Reference!$F$2)-COLUMN(Reference!$B$2)+1,0)*(10^-3)))</f>
        <v/>
      </c>
      <c r="BB72" s="379" t="str">
        <f>IF(O72="","",
(ROUND(O72,3)*(10^-6))*(VLOOKUP($F72,Reference!$B$47:$F$50,COLUMN(Reference!$F$2)-COLUMN(Reference!$B$2)+1,0)*(10^-3)))</f>
        <v/>
      </c>
      <c r="BC72" s="379" t="str">
        <f>IF(P72="","",
(ROUND(P72,3)*(10^-6))*(VLOOKUP($F72,Reference!$B$47:$F$50,COLUMN(Reference!$F$2)-COLUMN(Reference!$B$2)+1,0)*(10^-3)))</f>
        <v/>
      </c>
      <c r="BD72" s="379" t="str">
        <f>IF(Q72="","",
(ROUND(Q72,3)*(10^-6))*(VLOOKUP($F72,Reference!$B$47:$F$50,COLUMN(Reference!$F$2)-COLUMN(Reference!$B$2)+1,0)*(10^-3)))</f>
        <v/>
      </c>
      <c r="BE72" s="379" t="str">
        <f>IF(R72="","",
(ROUND(R72,3)*(10^-6))*(VLOOKUP($F72,Reference!$B$47:$F$50,COLUMN(Reference!$F$2)-COLUMN(Reference!$B$2)+1,0)*(10^-3)))</f>
        <v/>
      </c>
      <c r="BF72" s="379" t="str">
        <f>IF(S72="","",
(ROUND(S72,3)*(10^-6))*(VLOOKUP($F72,Reference!$B$47:$F$50,COLUMN(Reference!$F$2)-COLUMN(Reference!$B$2)+1,0)*(10^-3)))</f>
        <v/>
      </c>
      <c r="BG72" s="380" t="str">
        <f>IF(T72="","",
(ROUND(T72,3)*(10^-6))*(VLOOKUP($F72,Reference!$B$47:$F$50,COLUMN(Reference!$F$2)-COLUMN(Reference!$B$2)+1,0)*(10^-3)))</f>
        <v/>
      </c>
      <c r="BH72" s="381">
        <f t="shared" si="36"/>
        <v>0</v>
      </c>
    </row>
    <row r="73" spans="2:60" ht="16.5" customHeight="1"/>
  </sheetData>
  <sheetProtection algorithmName="SHA-512" hashValue="UrT4X+tUx5jDRDzD35mawqW/rU31hhpyvsTBAANsdV79vVaeJ83VrCHtdPy485A+jI/U4WOCB+faRxcDgvil4g==" saltValue="nEOZPxv9HLyt6MCrJ68C8Q==" spinCount="100000" sheet="1" formatCells="0" formatColumns="0" formatRows="0"/>
  <mergeCells count="34">
    <mergeCell ref="C63:D72"/>
    <mergeCell ref="B2:U2"/>
    <mergeCell ref="E4:H4"/>
    <mergeCell ref="I4:U4"/>
    <mergeCell ref="B6:D6"/>
    <mergeCell ref="B4:D5"/>
    <mergeCell ref="B51:B72"/>
    <mergeCell ref="E39:H39"/>
    <mergeCell ref="I39:U39"/>
    <mergeCell ref="B7:B50"/>
    <mergeCell ref="E51:H51"/>
    <mergeCell ref="I51:U51"/>
    <mergeCell ref="C7:D16"/>
    <mergeCell ref="C17:D26"/>
    <mergeCell ref="C51:D62"/>
    <mergeCell ref="D29:D34"/>
    <mergeCell ref="D35:D36"/>
    <mergeCell ref="C27:C38"/>
    <mergeCell ref="D27:H27"/>
    <mergeCell ref="C39:D50"/>
    <mergeCell ref="I27:U27"/>
    <mergeCell ref="D37:D38"/>
    <mergeCell ref="AI51:AU51"/>
    <mergeCell ref="AV51:BH51"/>
    <mergeCell ref="V4:AH4"/>
    <mergeCell ref="AI4:AU4"/>
    <mergeCell ref="AV4:BH4"/>
    <mergeCell ref="V39:AH39"/>
    <mergeCell ref="AI39:AU39"/>
    <mergeCell ref="AV39:BH39"/>
    <mergeCell ref="AI27:AU27"/>
    <mergeCell ref="AV27:BH27"/>
    <mergeCell ref="V27:AH27"/>
    <mergeCell ref="V51:AH51"/>
  </mergeCells>
  <phoneticPr fontId="2" type="noConversion"/>
  <dataValidations count="8">
    <dataValidation type="list" allowBlank="1" showInputMessage="1" showErrorMessage="1" sqref="F41:F50" xr:uid="{DFE85C8C-2972-4C9E-AA00-5DF839D854C2}">
      <formula1>INDIRECT(E41)</formula1>
    </dataValidation>
    <dataValidation type="custom" allowBlank="1" showInputMessage="1" showErrorMessage="1" errorTitle="[공정상_탄산염_사용량] 및 [유리_생산량]인 경우에만 입" error="(공정상_탄산염_사용량)은 탄산염 사용 비율 0~1 사이값 입력(0=0%, 1=100%)_x000a_(유리_생산량)은 컬릿(폐유리) 사용량 비율 0~1 사이값 입력 (0=0%, 1=100%)_x000a_그 외 공정은 입력 불필요_x000a_" sqref="G44:G50" xr:uid="{C865A9A2-1C34-4F17-ADEE-DF638E601C1E}">
      <formula1>IF(OR($E44="공정상_탄산염_사용량",$E44="유리_생산량"),AND($G44&lt;=1,$G44&gt;=0),"")</formula1>
    </dataValidation>
    <dataValidation type="custom" allowBlank="1" showInputMessage="1" showErrorMessage="1" errorTitle="[공정상_탄산염_사용량] 및 [유리_생산량]인 경우만 입력" error="(공정상_탄산염_사용량)은 탄산염 사용 비율 0~1 사이값 입력(0=0%, 1=100%)_x000a_(유리_생산량)은 컬릿(폐유리) 사용량 비율 0~1 사이값 입력 (0=0%, 1=100%)_x000a_그 외 공정은 입력 불필요_x000a_" sqref="G41:G43" xr:uid="{64F9C7FB-E28E-46BC-8A49-FA81AF36D218}">
      <formula1>IF(OR($E41="공정상_탄산염_사용량",$E41="유리_생산량"),AND($G41&lt;=1,$G41&gt;=0),"")</formula1>
    </dataValidation>
    <dataValidation allowBlank="1" showInputMessage="1" showErrorMessage="1" prompt="탱크로리에 저장하지 않은 이동식 액체석유가스(LPG)는 프로판으로 간주" sqref="F5" xr:uid="{80ABCF2B-B0D9-4A8D-BE13-E6C793CA35F1}"/>
    <dataValidation allowBlank="1" prompt="탱크로리에 저장하지 않은 이동식 액체석유가스(LPG)는 프로판으로 간주" sqref="F28" xr:uid="{BCA971B7-65CA-4C52-8605-27AB0E8D47F9}"/>
    <dataValidation type="list" allowBlank="1" showInputMessage="1" showErrorMessage="1" sqref="F29:F36" xr:uid="{0C57C4A8-8460-49BE-A702-A19E1E4BFA96}">
      <formula1>"생활폐기물,사업장폐기물,하수슬러지"</formula1>
    </dataValidation>
    <dataValidation type="list" allowBlank="1" showInputMessage="1" showErrorMessage="1" sqref="G37:G38" xr:uid="{E07A9157-0448-4CDE-9B94-E85A2CF4CB11}">
      <formula1>INDIRECT($D$37)</formula1>
    </dataValidation>
    <dataValidation type="list" allowBlank="1" showInputMessage="1" showErrorMessage="1" sqref="G29:G34" xr:uid="{06197592-413A-4CFE-AC39-AECFCFEBE051}">
      <formula1>INDIRECT($D$29&amp;F29)</formula1>
    </dataValidation>
  </dataValidations>
  <pageMargins left="0.75" right="0.75" top="1" bottom="1" header="0.5" footer="0.5"/>
  <pageSetup paperSize="9" scale="19" orientation="landscape" horizontalDpi="4294967295" verticalDpi="4294967295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701A2A30-50EF-4E40-AAB1-069B8778D2B7}">
            <xm:f>AND($E41&lt;&gt;Reference!$H$62,$E41&lt;&gt;Reference!$H$63)</xm:f>
            <x14:dxf>
              <fill>
                <patternFill>
                  <bgColor theme="1" tint="0.499984740745262"/>
                </patternFill>
              </fill>
            </x14:dxf>
          </x14:cfRule>
          <xm:sqref>G41:G50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24C04FBC-27E5-43AD-AE7B-42EB323439D7}">
          <x14:formula1>
            <xm:f>Reference!$B$36:$B$42</xm:f>
          </x14:formula1>
          <xm:sqref>F17:F26</xm:sqref>
        </x14:dataValidation>
        <x14:dataValidation type="list" allowBlank="1" showInputMessage="1" showErrorMessage="1" xr:uid="{6575F576-02D8-4800-914B-FDB282665A3F}">
          <x14:formula1>
            <xm:f>Reference!$B$47</xm:f>
          </x14:formula1>
          <xm:sqref>F53:F62</xm:sqref>
        </x14:dataValidation>
        <x14:dataValidation type="list" allowBlank="1" showInputMessage="1" showErrorMessage="1" xr:uid="{E81F81F1-EB39-49B8-8D8B-27E67E03AD8B}">
          <x14:formula1>
            <xm:f>Reference!$B$5:$B$30</xm:f>
          </x14:formula1>
          <xm:sqref>F7:F16</xm:sqref>
        </x14:dataValidation>
        <x14:dataValidation type="list" allowBlank="1" showInputMessage="1" showErrorMessage="1" xr:uid="{09FDFE92-9640-4E44-B1BF-C58FB8976400}">
          <x14:formula1>
            <xm:f>Reference!$B$48:$B$50</xm:f>
          </x14:formula1>
          <xm:sqref>F63:F72</xm:sqref>
        </x14:dataValidation>
        <x14:dataValidation type="list" allowBlank="1" showInputMessage="1" showErrorMessage="1" xr:uid="{4AC8EFF5-0BEF-4709-BE6E-BD58ED85BB98}">
          <x14:formula1>
            <xm:f>Reference!$H$61:$H$68</xm:f>
          </x14:formula1>
          <xm:sqref>E41:E50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9B4B4-8D6D-423A-8FD8-25A1DB9F0DB7}">
  <dimension ref="A1:U72"/>
  <sheetViews>
    <sheetView workbookViewId="0"/>
  </sheetViews>
  <sheetFormatPr defaultColWidth="9" defaultRowHeight="17"/>
  <cols>
    <col min="1" max="1" width="2.58203125" style="3" customWidth="1"/>
    <col min="2" max="2" width="10.25" style="3" customWidth="1"/>
    <col min="3" max="4" width="9" style="3"/>
    <col min="5" max="5" width="17.08203125" style="3" customWidth="1"/>
    <col min="6" max="6" width="11.08203125" style="3" customWidth="1"/>
    <col min="7" max="7" width="16.58203125" style="3" customWidth="1"/>
    <col min="8" max="8" width="9" style="3"/>
    <col min="9" max="20" width="11.25" style="3" customWidth="1"/>
    <col min="21" max="21" width="15.5" style="3" customWidth="1"/>
    <col min="22" max="16384" width="9" style="3"/>
  </cols>
  <sheetData>
    <row r="1" spans="1:2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1">
      <c r="A2" s="2"/>
      <c r="B2" s="526" t="s">
        <v>318</v>
      </c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</row>
    <row r="3" spans="1:21" ht="6.75" customHeight="1">
      <c r="A3" s="2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1" ht="17.5" thickBot="1">
      <c r="A4" s="2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>
      <c r="A5" s="2"/>
      <c r="B5" s="498" t="s">
        <v>0</v>
      </c>
      <c r="C5" s="499"/>
      <c r="D5" s="499"/>
      <c r="E5" s="494" t="s">
        <v>1</v>
      </c>
      <c r="F5" s="459"/>
      <c r="G5" s="460"/>
      <c r="H5" s="495"/>
      <c r="I5" s="458" t="s">
        <v>319</v>
      </c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64"/>
    </row>
    <row r="6" spans="1:21" ht="16.5" customHeight="1" thickBot="1">
      <c r="A6" s="2"/>
      <c r="B6" s="500"/>
      <c r="C6" s="501"/>
      <c r="D6" s="501"/>
      <c r="E6" s="4" t="s">
        <v>78</v>
      </c>
      <c r="F6" s="5" t="s">
        <v>19</v>
      </c>
      <c r="G6" s="5" t="s">
        <v>151</v>
      </c>
      <c r="H6" s="6" t="s">
        <v>2</v>
      </c>
      <c r="I6" s="7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8" t="s">
        <v>13</v>
      </c>
      <c r="Q6" s="8" t="s">
        <v>14</v>
      </c>
      <c r="R6" s="8" t="s">
        <v>15</v>
      </c>
      <c r="S6" s="8" t="s">
        <v>16</v>
      </c>
      <c r="T6" s="9" t="s">
        <v>17</v>
      </c>
      <c r="U6" s="10" t="s">
        <v>18</v>
      </c>
    </row>
    <row r="7" spans="1:21" ht="17.25" customHeight="1" thickTop="1">
      <c r="A7" s="2"/>
      <c r="B7" s="520" t="s">
        <v>41</v>
      </c>
      <c r="C7" s="528" t="s">
        <v>39</v>
      </c>
      <c r="D7" s="529"/>
      <c r="E7" s="11" t="str">
        <f>IF('기준연도 활동자료 입력'!E7="","",'기준연도 활동자료 입력'!E7)</f>
        <v/>
      </c>
      <c r="F7" s="12" t="str">
        <f>IF('기준연도 활동자료 입력'!F7="","",'기준연도 활동자료 입력'!F7)</f>
        <v/>
      </c>
      <c r="G7" s="39" t="str">
        <f>IF('기준연도 활동자료 입력'!G7="","",'기준연도 활동자료 입력'!G7)</f>
        <v/>
      </c>
      <c r="H7" s="13" t="str">
        <f>IF('기준연도 활동자료 입력'!H7="","",'기준연도 활동자료 입력'!H7)</f>
        <v/>
      </c>
      <c r="I7" s="327" t="str">
        <f>IF('기준연도 활동자료 입력'!I7="","",
('기준연도 활동자료 입력'!V7*Reference!$B$56)+('기준연도 활동자료 입력'!AI7*Reference!$C$56)+('기준연도 활동자료 입력'!AV7*Reference!$D$56))</f>
        <v/>
      </c>
      <c r="J7" s="328" t="str">
        <f>IF('기준연도 활동자료 입력'!J7="","",
('기준연도 활동자료 입력'!W7*Reference!$B$56)+('기준연도 활동자료 입력'!AJ7*Reference!$C$56)+('기준연도 활동자료 입력'!AW7*Reference!$D$56))</f>
        <v/>
      </c>
      <c r="K7" s="328" t="str">
        <f>IF('기준연도 활동자료 입력'!K7="","",
('기준연도 활동자료 입력'!X7*Reference!$B$56)+('기준연도 활동자료 입력'!AK7*Reference!$C$56)+('기준연도 활동자료 입력'!AX7*Reference!$D$56))</f>
        <v/>
      </c>
      <c r="L7" s="328" t="str">
        <f>IF('기준연도 활동자료 입력'!L7="","",
('기준연도 활동자료 입력'!Y7*Reference!$B$56)+('기준연도 활동자료 입력'!AL7*Reference!$C$56)+('기준연도 활동자료 입력'!AY7*Reference!$D$56))</f>
        <v/>
      </c>
      <c r="M7" s="328" t="str">
        <f>IF('기준연도 활동자료 입력'!M7="","",
('기준연도 활동자료 입력'!Z7*Reference!$B$56)+('기준연도 활동자료 입력'!AM7*Reference!$C$56)+('기준연도 활동자료 입력'!AZ7*Reference!$D$56))</f>
        <v/>
      </c>
      <c r="N7" s="328" t="str">
        <f>IF('기준연도 활동자료 입력'!N7="","",
('기준연도 활동자료 입력'!AA7*Reference!$B$56)+('기준연도 활동자료 입력'!AN7*Reference!$C$56)+('기준연도 활동자료 입력'!BA7*Reference!$D$56))</f>
        <v/>
      </c>
      <c r="O7" s="328" t="str">
        <f>IF('기준연도 활동자료 입력'!O7="","",
('기준연도 활동자료 입력'!AB7*Reference!$B$56)+('기준연도 활동자료 입력'!AO7*Reference!$C$56)+('기준연도 활동자료 입력'!BB7*Reference!$D$56))</f>
        <v/>
      </c>
      <c r="P7" s="328" t="str">
        <f>IF('기준연도 활동자료 입력'!P7="","",
('기준연도 활동자료 입력'!AC7*Reference!$B$56)+('기준연도 활동자료 입력'!AP7*Reference!$C$56)+('기준연도 활동자료 입력'!BC7*Reference!$D$56))</f>
        <v/>
      </c>
      <c r="Q7" s="328" t="str">
        <f>IF('기준연도 활동자료 입력'!Q7="","",
('기준연도 활동자료 입력'!AD7*Reference!$B$56)+('기준연도 활동자료 입력'!AQ7*Reference!$C$56)+('기준연도 활동자료 입력'!BD7*Reference!$D$56))</f>
        <v/>
      </c>
      <c r="R7" s="328" t="str">
        <f>IF('기준연도 활동자료 입력'!R7="","",
('기준연도 활동자료 입력'!AE7*Reference!$B$56)+('기준연도 활동자료 입력'!AR7*Reference!$C$56)+('기준연도 활동자료 입력'!BE7*Reference!$D$56))</f>
        <v/>
      </c>
      <c r="S7" s="328" t="str">
        <f>IF('기준연도 활동자료 입력'!S7="","",
('기준연도 활동자료 입력'!AF7*Reference!$B$56)+('기준연도 활동자료 입력'!AS7*Reference!$C$56)+('기준연도 활동자료 입력'!BF7*Reference!$D$56))</f>
        <v/>
      </c>
      <c r="T7" s="329" t="str">
        <f>IF('기준연도 활동자료 입력'!T7="","",
('기준연도 활동자료 입력'!AG7*Reference!$B$56)+('기준연도 활동자료 입력'!AT7*Reference!$C$56)+('기준연도 활동자료 입력'!BG7*Reference!$D$56))</f>
        <v/>
      </c>
      <c r="U7" s="320">
        <f>ROUND(SUM(I7:T7),3)</f>
        <v>0</v>
      </c>
    </row>
    <row r="8" spans="1:21">
      <c r="A8" s="2"/>
      <c r="B8" s="503"/>
      <c r="C8" s="482"/>
      <c r="D8" s="483"/>
      <c r="E8" s="14" t="str">
        <f>IF('기준연도 활동자료 입력'!E8="","",'기준연도 활동자료 입력'!E8)</f>
        <v/>
      </c>
      <c r="F8" s="15" t="str">
        <f>IF('기준연도 활동자료 입력'!F8="","",'기준연도 활동자료 입력'!F8)</f>
        <v/>
      </c>
      <c r="G8" s="40" t="str">
        <f>IF('기준연도 활동자료 입력'!G8="","",'기준연도 활동자료 입력'!G8)</f>
        <v/>
      </c>
      <c r="H8" s="16" t="str">
        <f>IF('기준연도 활동자료 입력'!H8="","",'기준연도 활동자료 입력'!H8)</f>
        <v/>
      </c>
      <c r="I8" s="330" t="str">
        <f>IF('기준연도 활동자료 입력'!I8="","",
('기준연도 활동자료 입력'!V8*Reference!$B$56)+('기준연도 활동자료 입력'!AI8*Reference!$C$56)+('기준연도 활동자료 입력'!AV8*Reference!$D$56))</f>
        <v/>
      </c>
      <c r="J8" s="331" t="str">
        <f>IF('기준연도 활동자료 입력'!J8="","",
('기준연도 활동자료 입력'!W8*Reference!$B$56)+('기준연도 활동자료 입력'!AJ8*Reference!$C$56)+('기준연도 활동자료 입력'!AW8*Reference!$D$56))</f>
        <v/>
      </c>
      <c r="K8" s="331" t="str">
        <f>IF('기준연도 활동자료 입력'!K8="","",
('기준연도 활동자료 입력'!X8*Reference!$B$56)+('기준연도 활동자료 입력'!AK8*Reference!$C$56)+('기준연도 활동자료 입력'!AX8*Reference!$D$56))</f>
        <v/>
      </c>
      <c r="L8" s="331" t="str">
        <f>IF('기준연도 활동자료 입력'!L8="","",
('기준연도 활동자료 입력'!Y8*Reference!$B$56)+('기준연도 활동자료 입력'!AL8*Reference!$C$56)+('기준연도 활동자료 입력'!AY8*Reference!$D$56))</f>
        <v/>
      </c>
      <c r="M8" s="331" t="str">
        <f>IF('기준연도 활동자료 입력'!M8="","",
('기준연도 활동자료 입력'!Z8*Reference!$B$56)+('기준연도 활동자료 입력'!AM8*Reference!$C$56)+('기준연도 활동자료 입력'!AZ8*Reference!$D$56))</f>
        <v/>
      </c>
      <c r="N8" s="331" t="str">
        <f>IF('기준연도 활동자료 입력'!N8="","",
('기준연도 활동자료 입력'!AA8*Reference!$B$56)+('기준연도 활동자료 입력'!AN8*Reference!$C$56)+('기준연도 활동자료 입력'!BA8*Reference!$D$56))</f>
        <v/>
      </c>
      <c r="O8" s="331" t="str">
        <f>IF('기준연도 활동자료 입력'!O8="","",
('기준연도 활동자료 입력'!AB8*Reference!$B$56)+('기준연도 활동자료 입력'!AO8*Reference!$C$56)+('기준연도 활동자료 입력'!BB8*Reference!$D$56))</f>
        <v/>
      </c>
      <c r="P8" s="331" t="str">
        <f>IF('기준연도 활동자료 입력'!P8="","",
('기준연도 활동자료 입력'!AC8*Reference!$B$56)+('기준연도 활동자료 입력'!AP8*Reference!$C$56)+('기준연도 활동자료 입력'!BC8*Reference!$D$56))</f>
        <v/>
      </c>
      <c r="Q8" s="331" t="str">
        <f>IF('기준연도 활동자료 입력'!Q8="","",
('기준연도 활동자료 입력'!AD8*Reference!$B$56)+('기준연도 활동자료 입력'!AQ8*Reference!$C$56)+('기준연도 활동자료 입력'!BD8*Reference!$D$56))</f>
        <v/>
      </c>
      <c r="R8" s="331" t="str">
        <f>IF('기준연도 활동자료 입력'!R8="","",
('기준연도 활동자료 입력'!AE8*Reference!$B$56)+('기준연도 활동자료 입력'!AR8*Reference!$C$56)+('기준연도 활동자료 입력'!BE8*Reference!$D$56))</f>
        <v/>
      </c>
      <c r="S8" s="331" t="str">
        <f>IF('기준연도 활동자료 입력'!S8="","",
('기준연도 활동자료 입력'!AF8*Reference!$B$56)+('기준연도 활동자료 입력'!AS8*Reference!$C$56)+('기준연도 활동자료 입력'!BF8*Reference!$D$56))</f>
        <v/>
      </c>
      <c r="T8" s="332" t="str">
        <f>IF('기준연도 활동자료 입력'!T8="","",
('기준연도 활동자료 입력'!AG8*Reference!$B$56)+('기준연도 활동자료 입력'!AT8*Reference!$C$56)+('기준연도 활동자료 입력'!BG8*Reference!$D$56))</f>
        <v/>
      </c>
      <c r="U8" s="321">
        <f t="shared" ref="U8:U26" si="0">ROUND(SUM(I8:T8),3)</f>
        <v>0</v>
      </c>
    </row>
    <row r="9" spans="1:21">
      <c r="A9" s="2"/>
      <c r="B9" s="503"/>
      <c r="C9" s="482"/>
      <c r="D9" s="483"/>
      <c r="E9" s="14" t="str">
        <f>IF('기준연도 활동자료 입력'!E9="","",'기준연도 활동자료 입력'!E9)</f>
        <v/>
      </c>
      <c r="F9" s="15" t="str">
        <f>IF('기준연도 활동자료 입력'!F9="","",'기준연도 활동자료 입력'!F9)</f>
        <v/>
      </c>
      <c r="G9" s="40" t="str">
        <f>IF('기준연도 활동자료 입력'!G9="","",'기준연도 활동자료 입력'!G9)</f>
        <v/>
      </c>
      <c r="H9" s="16" t="str">
        <f>IF('기준연도 활동자료 입력'!H9="","",'기준연도 활동자료 입력'!H9)</f>
        <v/>
      </c>
      <c r="I9" s="330" t="str">
        <f>IF('기준연도 활동자료 입력'!I9="","",
('기준연도 활동자료 입력'!V9*Reference!$B$56)+('기준연도 활동자료 입력'!AI9*Reference!$C$56)+('기준연도 활동자료 입력'!AV9*Reference!$D$56))</f>
        <v/>
      </c>
      <c r="J9" s="331" t="str">
        <f>IF('기준연도 활동자료 입력'!J9="","",
('기준연도 활동자료 입력'!W9*Reference!$B$56)+('기준연도 활동자료 입력'!AJ9*Reference!$C$56)+('기준연도 활동자료 입력'!AW9*Reference!$D$56))</f>
        <v/>
      </c>
      <c r="K9" s="331" t="str">
        <f>IF('기준연도 활동자료 입력'!K9="","",
('기준연도 활동자료 입력'!X9*Reference!$B$56)+('기준연도 활동자료 입력'!AK9*Reference!$C$56)+('기준연도 활동자료 입력'!AX9*Reference!$D$56))</f>
        <v/>
      </c>
      <c r="L9" s="331" t="str">
        <f>IF('기준연도 활동자료 입력'!L9="","",
('기준연도 활동자료 입력'!Y9*Reference!$B$56)+('기준연도 활동자료 입력'!AL9*Reference!$C$56)+('기준연도 활동자료 입력'!AY9*Reference!$D$56))</f>
        <v/>
      </c>
      <c r="M9" s="331" t="str">
        <f>IF('기준연도 활동자료 입력'!M9="","",
('기준연도 활동자료 입력'!Z9*Reference!$B$56)+('기준연도 활동자료 입력'!AM9*Reference!$C$56)+('기준연도 활동자료 입력'!AZ9*Reference!$D$56))</f>
        <v/>
      </c>
      <c r="N9" s="331" t="str">
        <f>IF('기준연도 활동자료 입력'!N9="","",
('기준연도 활동자료 입력'!AA9*Reference!$B$56)+('기준연도 활동자료 입력'!AN9*Reference!$C$56)+('기준연도 활동자료 입력'!BA9*Reference!$D$56))</f>
        <v/>
      </c>
      <c r="O9" s="331" t="str">
        <f>IF('기준연도 활동자료 입력'!O9="","",
('기준연도 활동자료 입력'!AB9*Reference!$B$56)+('기준연도 활동자료 입력'!AO9*Reference!$C$56)+('기준연도 활동자료 입력'!BB9*Reference!$D$56))</f>
        <v/>
      </c>
      <c r="P9" s="331" t="str">
        <f>IF('기준연도 활동자료 입력'!P9="","",
('기준연도 활동자료 입력'!AC9*Reference!$B$56)+('기준연도 활동자료 입력'!AP9*Reference!$C$56)+('기준연도 활동자료 입력'!BC9*Reference!$D$56))</f>
        <v/>
      </c>
      <c r="Q9" s="331" t="str">
        <f>IF('기준연도 활동자료 입력'!Q9="","",
('기준연도 활동자료 입력'!AD9*Reference!$B$56)+('기준연도 활동자료 입력'!AQ9*Reference!$C$56)+('기준연도 활동자료 입력'!BD9*Reference!$D$56))</f>
        <v/>
      </c>
      <c r="R9" s="331" t="str">
        <f>IF('기준연도 활동자료 입력'!R9="","",
('기준연도 활동자료 입력'!AE9*Reference!$B$56)+('기준연도 활동자료 입력'!AR9*Reference!$C$56)+('기준연도 활동자료 입력'!BE9*Reference!$D$56))</f>
        <v/>
      </c>
      <c r="S9" s="331" t="str">
        <f>IF('기준연도 활동자료 입력'!S9="","",
('기준연도 활동자료 입력'!AF9*Reference!$B$56)+('기준연도 활동자료 입력'!AS9*Reference!$C$56)+('기준연도 활동자료 입력'!BF9*Reference!$D$56))</f>
        <v/>
      </c>
      <c r="T9" s="332" t="str">
        <f>IF('기준연도 활동자료 입력'!T9="","",
('기준연도 활동자료 입력'!AG9*Reference!$B$56)+('기준연도 활동자료 입력'!AT9*Reference!$C$56)+('기준연도 활동자료 입력'!BG9*Reference!$D$56))</f>
        <v/>
      </c>
      <c r="U9" s="321">
        <f t="shared" si="0"/>
        <v>0</v>
      </c>
    </row>
    <row r="10" spans="1:21">
      <c r="A10" s="2"/>
      <c r="B10" s="503"/>
      <c r="C10" s="482"/>
      <c r="D10" s="483"/>
      <c r="E10" s="14" t="str">
        <f>IF('기준연도 활동자료 입력'!E10="","",'기준연도 활동자료 입력'!E10)</f>
        <v/>
      </c>
      <c r="F10" s="15" t="str">
        <f>IF('기준연도 활동자료 입력'!F10="","",'기준연도 활동자료 입력'!F10)</f>
        <v/>
      </c>
      <c r="G10" s="40" t="str">
        <f>IF('기준연도 활동자료 입력'!G10="","",'기준연도 활동자료 입력'!G10)</f>
        <v/>
      </c>
      <c r="H10" s="16" t="str">
        <f>IF('기준연도 활동자료 입력'!H10="","",'기준연도 활동자료 입력'!H10)</f>
        <v/>
      </c>
      <c r="I10" s="330" t="str">
        <f>IF('기준연도 활동자료 입력'!I10="","",
('기준연도 활동자료 입력'!V10*Reference!$B$56)+('기준연도 활동자료 입력'!AI10*Reference!$C$56)+('기준연도 활동자료 입력'!AV10*Reference!$D$56))</f>
        <v/>
      </c>
      <c r="J10" s="331" t="str">
        <f>IF('기준연도 활동자료 입력'!J10="","",
('기준연도 활동자료 입력'!W10*Reference!$B$56)+('기준연도 활동자료 입력'!AJ10*Reference!$C$56)+('기준연도 활동자료 입력'!AW10*Reference!$D$56))</f>
        <v/>
      </c>
      <c r="K10" s="331" t="str">
        <f>IF('기준연도 활동자료 입력'!K10="","",
('기준연도 활동자료 입력'!X10*Reference!$B$56)+('기준연도 활동자료 입력'!AK10*Reference!$C$56)+('기준연도 활동자료 입력'!AX10*Reference!$D$56))</f>
        <v/>
      </c>
      <c r="L10" s="331" t="str">
        <f>IF('기준연도 활동자료 입력'!L10="","",
('기준연도 활동자료 입력'!Y10*Reference!$B$56)+('기준연도 활동자료 입력'!AL10*Reference!$C$56)+('기준연도 활동자료 입력'!AY10*Reference!$D$56))</f>
        <v/>
      </c>
      <c r="M10" s="331" t="str">
        <f>IF('기준연도 활동자료 입력'!M10="","",
('기준연도 활동자료 입력'!Z10*Reference!$B$56)+('기준연도 활동자료 입력'!AM10*Reference!$C$56)+('기준연도 활동자료 입력'!AZ10*Reference!$D$56))</f>
        <v/>
      </c>
      <c r="N10" s="331" t="str">
        <f>IF('기준연도 활동자료 입력'!N10="","",
('기준연도 활동자료 입력'!AA10*Reference!$B$56)+('기준연도 활동자료 입력'!AN10*Reference!$C$56)+('기준연도 활동자료 입력'!BA10*Reference!$D$56))</f>
        <v/>
      </c>
      <c r="O10" s="331" t="str">
        <f>IF('기준연도 활동자료 입력'!O10="","",
('기준연도 활동자료 입력'!AB10*Reference!$B$56)+('기준연도 활동자료 입력'!AO10*Reference!$C$56)+('기준연도 활동자료 입력'!BB10*Reference!$D$56))</f>
        <v/>
      </c>
      <c r="P10" s="331" t="str">
        <f>IF('기준연도 활동자료 입력'!P10="","",
('기준연도 활동자료 입력'!AC10*Reference!$B$56)+('기준연도 활동자료 입력'!AP10*Reference!$C$56)+('기준연도 활동자료 입력'!BC10*Reference!$D$56))</f>
        <v/>
      </c>
      <c r="Q10" s="331" t="str">
        <f>IF('기준연도 활동자료 입력'!Q10="","",
('기준연도 활동자료 입력'!AD10*Reference!$B$56)+('기준연도 활동자료 입력'!AQ10*Reference!$C$56)+('기준연도 활동자료 입력'!BD10*Reference!$D$56))</f>
        <v/>
      </c>
      <c r="R10" s="331" t="str">
        <f>IF('기준연도 활동자료 입력'!R10="","",
('기준연도 활동자료 입력'!AE10*Reference!$B$56)+('기준연도 활동자료 입력'!AR10*Reference!$C$56)+('기준연도 활동자료 입력'!BE10*Reference!$D$56))</f>
        <v/>
      </c>
      <c r="S10" s="331" t="str">
        <f>IF('기준연도 활동자료 입력'!S10="","",
('기준연도 활동자료 입력'!AF10*Reference!$B$56)+('기준연도 활동자료 입력'!AS10*Reference!$C$56)+('기준연도 활동자료 입력'!BF10*Reference!$D$56))</f>
        <v/>
      </c>
      <c r="T10" s="332" t="str">
        <f>IF('기준연도 활동자료 입력'!T10="","",
('기준연도 활동자료 입력'!AG10*Reference!$B$56)+('기준연도 활동자료 입력'!AT10*Reference!$C$56)+('기준연도 활동자료 입력'!BG10*Reference!$D$56))</f>
        <v/>
      </c>
      <c r="U10" s="321">
        <f t="shared" si="0"/>
        <v>0</v>
      </c>
    </row>
    <row r="11" spans="1:21">
      <c r="A11" s="2"/>
      <c r="B11" s="503"/>
      <c r="C11" s="482"/>
      <c r="D11" s="483"/>
      <c r="E11" s="14" t="str">
        <f>IF('기준연도 활동자료 입력'!E11="","",'기준연도 활동자료 입력'!E11)</f>
        <v/>
      </c>
      <c r="F11" s="15" t="str">
        <f>IF('기준연도 활동자료 입력'!F11="","",'기준연도 활동자료 입력'!F11)</f>
        <v/>
      </c>
      <c r="G11" s="40" t="str">
        <f>IF('기준연도 활동자료 입력'!G11="","",'기준연도 활동자료 입력'!G11)</f>
        <v/>
      </c>
      <c r="H11" s="16" t="str">
        <f>IF('기준연도 활동자료 입력'!H11="","",'기준연도 활동자료 입력'!H11)</f>
        <v/>
      </c>
      <c r="I11" s="330" t="str">
        <f>IF('기준연도 활동자료 입력'!I11="","",
('기준연도 활동자료 입력'!V11*Reference!$B$56)+('기준연도 활동자료 입력'!AI11*Reference!$C$56)+('기준연도 활동자료 입력'!AV11*Reference!$D$56))</f>
        <v/>
      </c>
      <c r="J11" s="331" t="str">
        <f>IF('기준연도 활동자료 입력'!J11="","",
('기준연도 활동자료 입력'!W11*Reference!$B$56)+('기준연도 활동자료 입력'!AJ11*Reference!$C$56)+('기준연도 활동자료 입력'!AW11*Reference!$D$56))</f>
        <v/>
      </c>
      <c r="K11" s="331" t="str">
        <f>IF('기준연도 활동자료 입력'!K11="","",
('기준연도 활동자료 입력'!X11*Reference!$B$56)+('기준연도 활동자료 입력'!AK11*Reference!$C$56)+('기준연도 활동자료 입력'!AX11*Reference!$D$56))</f>
        <v/>
      </c>
      <c r="L11" s="331" t="str">
        <f>IF('기준연도 활동자료 입력'!L11="","",
('기준연도 활동자료 입력'!Y11*Reference!$B$56)+('기준연도 활동자료 입력'!AL11*Reference!$C$56)+('기준연도 활동자료 입력'!AY11*Reference!$D$56))</f>
        <v/>
      </c>
      <c r="M11" s="331" t="str">
        <f>IF('기준연도 활동자료 입력'!M11="","",
('기준연도 활동자료 입력'!Z11*Reference!$B$56)+('기준연도 활동자료 입력'!AM11*Reference!$C$56)+('기준연도 활동자료 입력'!AZ11*Reference!$D$56))</f>
        <v/>
      </c>
      <c r="N11" s="331" t="str">
        <f>IF('기준연도 활동자료 입력'!N11="","",
('기준연도 활동자료 입력'!AA11*Reference!$B$56)+('기준연도 활동자료 입력'!AN11*Reference!$C$56)+('기준연도 활동자료 입력'!BA11*Reference!$D$56))</f>
        <v/>
      </c>
      <c r="O11" s="331" t="str">
        <f>IF('기준연도 활동자료 입력'!O11="","",
('기준연도 활동자료 입력'!AB11*Reference!$B$56)+('기준연도 활동자료 입력'!AO11*Reference!$C$56)+('기준연도 활동자료 입력'!BB11*Reference!$D$56))</f>
        <v/>
      </c>
      <c r="P11" s="331" t="str">
        <f>IF('기준연도 활동자료 입력'!P11="","",
('기준연도 활동자료 입력'!AC11*Reference!$B$56)+('기준연도 활동자료 입력'!AP11*Reference!$C$56)+('기준연도 활동자료 입력'!BC11*Reference!$D$56))</f>
        <v/>
      </c>
      <c r="Q11" s="331" t="str">
        <f>IF('기준연도 활동자료 입력'!Q11="","",
('기준연도 활동자료 입력'!AD11*Reference!$B$56)+('기준연도 활동자료 입력'!AQ11*Reference!$C$56)+('기준연도 활동자료 입력'!BD11*Reference!$D$56))</f>
        <v/>
      </c>
      <c r="R11" s="331" t="str">
        <f>IF('기준연도 활동자료 입력'!R11="","",
('기준연도 활동자료 입력'!AE11*Reference!$B$56)+('기준연도 활동자료 입력'!AR11*Reference!$C$56)+('기준연도 활동자료 입력'!BE11*Reference!$D$56))</f>
        <v/>
      </c>
      <c r="S11" s="331" t="str">
        <f>IF('기준연도 활동자료 입력'!S11="","",
('기준연도 활동자료 입력'!AF11*Reference!$B$56)+('기준연도 활동자료 입력'!AS11*Reference!$C$56)+('기준연도 활동자료 입력'!BF11*Reference!$D$56))</f>
        <v/>
      </c>
      <c r="T11" s="332" t="str">
        <f>IF('기준연도 활동자료 입력'!T11="","",
('기준연도 활동자료 입력'!AG11*Reference!$B$56)+('기준연도 활동자료 입력'!AT11*Reference!$C$56)+('기준연도 활동자료 입력'!BG11*Reference!$D$56))</f>
        <v/>
      </c>
      <c r="U11" s="321">
        <f t="shared" si="0"/>
        <v>0</v>
      </c>
    </row>
    <row r="12" spans="1:21">
      <c r="A12" s="2"/>
      <c r="B12" s="503"/>
      <c r="C12" s="482"/>
      <c r="D12" s="483"/>
      <c r="E12" s="14" t="str">
        <f>IF('기준연도 활동자료 입력'!E12="","",'기준연도 활동자료 입력'!E12)</f>
        <v/>
      </c>
      <c r="F12" s="15" t="str">
        <f>IF('기준연도 활동자료 입력'!F12="","",'기준연도 활동자료 입력'!F12)</f>
        <v/>
      </c>
      <c r="G12" s="40" t="str">
        <f>IF('기준연도 활동자료 입력'!G12="","",'기준연도 활동자료 입력'!G12)</f>
        <v/>
      </c>
      <c r="H12" s="16" t="str">
        <f>IF('기준연도 활동자료 입력'!H12="","",'기준연도 활동자료 입력'!H12)</f>
        <v/>
      </c>
      <c r="I12" s="330" t="str">
        <f>IF('기준연도 활동자료 입력'!I12="","",
('기준연도 활동자료 입력'!V12*Reference!$B$56)+('기준연도 활동자료 입력'!AI12*Reference!$C$56)+('기준연도 활동자료 입력'!AV12*Reference!$D$56))</f>
        <v/>
      </c>
      <c r="J12" s="331" t="str">
        <f>IF('기준연도 활동자료 입력'!J12="","",
('기준연도 활동자료 입력'!W12*Reference!$B$56)+('기준연도 활동자료 입력'!AJ12*Reference!$C$56)+('기준연도 활동자료 입력'!AW12*Reference!$D$56))</f>
        <v/>
      </c>
      <c r="K12" s="331" t="str">
        <f>IF('기준연도 활동자료 입력'!K12="","",
('기준연도 활동자료 입력'!X12*Reference!$B$56)+('기준연도 활동자료 입력'!AK12*Reference!$C$56)+('기준연도 활동자료 입력'!AX12*Reference!$D$56))</f>
        <v/>
      </c>
      <c r="L12" s="331" t="str">
        <f>IF('기준연도 활동자료 입력'!L12="","",
('기준연도 활동자료 입력'!Y12*Reference!$B$56)+('기준연도 활동자료 입력'!AL12*Reference!$C$56)+('기준연도 활동자료 입력'!AY12*Reference!$D$56))</f>
        <v/>
      </c>
      <c r="M12" s="331" t="str">
        <f>IF('기준연도 활동자료 입력'!M12="","",
('기준연도 활동자료 입력'!Z12*Reference!$B$56)+('기준연도 활동자료 입력'!AM12*Reference!$C$56)+('기준연도 활동자료 입력'!AZ12*Reference!$D$56))</f>
        <v/>
      </c>
      <c r="N12" s="331" t="str">
        <f>IF('기준연도 활동자료 입력'!N12="","",
('기준연도 활동자료 입력'!AA12*Reference!$B$56)+('기준연도 활동자료 입력'!AN12*Reference!$C$56)+('기준연도 활동자료 입력'!BA12*Reference!$D$56))</f>
        <v/>
      </c>
      <c r="O12" s="331" t="str">
        <f>IF('기준연도 활동자료 입력'!O12="","",
('기준연도 활동자료 입력'!AB12*Reference!$B$56)+('기준연도 활동자료 입력'!AO12*Reference!$C$56)+('기준연도 활동자료 입력'!BB12*Reference!$D$56))</f>
        <v/>
      </c>
      <c r="P12" s="331" t="str">
        <f>IF('기준연도 활동자료 입력'!P12="","",
('기준연도 활동자료 입력'!AC12*Reference!$B$56)+('기준연도 활동자료 입력'!AP12*Reference!$C$56)+('기준연도 활동자료 입력'!BC12*Reference!$D$56))</f>
        <v/>
      </c>
      <c r="Q12" s="331" t="str">
        <f>IF('기준연도 활동자료 입력'!Q12="","",
('기준연도 활동자료 입력'!AD12*Reference!$B$56)+('기준연도 활동자료 입력'!AQ12*Reference!$C$56)+('기준연도 활동자료 입력'!BD12*Reference!$D$56))</f>
        <v/>
      </c>
      <c r="R12" s="331" t="str">
        <f>IF('기준연도 활동자료 입력'!R12="","",
('기준연도 활동자료 입력'!AE12*Reference!$B$56)+('기준연도 활동자료 입력'!AR12*Reference!$C$56)+('기준연도 활동자료 입력'!BE12*Reference!$D$56))</f>
        <v/>
      </c>
      <c r="S12" s="331" t="str">
        <f>IF('기준연도 활동자료 입력'!S12="","",
('기준연도 활동자료 입력'!AF12*Reference!$B$56)+('기준연도 활동자료 입력'!AS12*Reference!$C$56)+('기준연도 활동자료 입력'!BF12*Reference!$D$56))</f>
        <v/>
      </c>
      <c r="T12" s="332" t="str">
        <f>IF('기준연도 활동자료 입력'!T12="","",
('기준연도 활동자료 입력'!AG12*Reference!$B$56)+('기준연도 활동자료 입력'!AT12*Reference!$C$56)+('기준연도 활동자료 입력'!BG12*Reference!$D$56))</f>
        <v/>
      </c>
      <c r="U12" s="321">
        <f t="shared" si="0"/>
        <v>0</v>
      </c>
    </row>
    <row r="13" spans="1:21">
      <c r="A13" s="2"/>
      <c r="B13" s="503"/>
      <c r="C13" s="482"/>
      <c r="D13" s="483"/>
      <c r="E13" s="14" t="str">
        <f>IF('기준연도 활동자료 입력'!E13="","",'기준연도 활동자료 입력'!E13)</f>
        <v/>
      </c>
      <c r="F13" s="15" t="str">
        <f>IF('기준연도 활동자료 입력'!F13="","",'기준연도 활동자료 입력'!F13)</f>
        <v/>
      </c>
      <c r="G13" s="40" t="str">
        <f>IF('기준연도 활동자료 입력'!G13="","",'기준연도 활동자료 입력'!G13)</f>
        <v/>
      </c>
      <c r="H13" s="16" t="str">
        <f>IF('기준연도 활동자료 입력'!H13="","",'기준연도 활동자료 입력'!H13)</f>
        <v/>
      </c>
      <c r="I13" s="330" t="str">
        <f>IF('기준연도 활동자료 입력'!I13="","",
('기준연도 활동자료 입력'!V13*Reference!$B$56)+('기준연도 활동자료 입력'!AI13*Reference!$C$56)+('기준연도 활동자료 입력'!AV13*Reference!$D$56))</f>
        <v/>
      </c>
      <c r="J13" s="331" t="str">
        <f>IF('기준연도 활동자료 입력'!J13="","",
('기준연도 활동자료 입력'!W13*Reference!$B$56)+('기준연도 활동자료 입력'!AJ13*Reference!$C$56)+('기준연도 활동자료 입력'!AW13*Reference!$D$56))</f>
        <v/>
      </c>
      <c r="K13" s="331" t="str">
        <f>IF('기준연도 활동자료 입력'!K13="","",
('기준연도 활동자료 입력'!X13*Reference!$B$56)+('기준연도 활동자료 입력'!AK13*Reference!$C$56)+('기준연도 활동자료 입력'!AX13*Reference!$D$56))</f>
        <v/>
      </c>
      <c r="L13" s="331" t="str">
        <f>IF('기준연도 활동자료 입력'!L13="","",
('기준연도 활동자료 입력'!Y13*Reference!$B$56)+('기준연도 활동자료 입력'!AL13*Reference!$C$56)+('기준연도 활동자료 입력'!AY13*Reference!$D$56))</f>
        <v/>
      </c>
      <c r="M13" s="331" t="str">
        <f>IF('기준연도 활동자료 입력'!M13="","",
('기준연도 활동자료 입력'!Z13*Reference!$B$56)+('기준연도 활동자료 입력'!AM13*Reference!$C$56)+('기준연도 활동자료 입력'!AZ13*Reference!$D$56))</f>
        <v/>
      </c>
      <c r="N13" s="331" t="str">
        <f>IF('기준연도 활동자료 입력'!N13="","",
('기준연도 활동자료 입력'!AA13*Reference!$B$56)+('기준연도 활동자료 입력'!AN13*Reference!$C$56)+('기준연도 활동자료 입력'!BA13*Reference!$D$56))</f>
        <v/>
      </c>
      <c r="O13" s="331" t="str">
        <f>IF('기준연도 활동자료 입력'!O13="","",
('기준연도 활동자료 입력'!AB13*Reference!$B$56)+('기준연도 활동자료 입력'!AO13*Reference!$C$56)+('기준연도 활동자료 입력'!BB13*Reference!$D$56))</f>
        <v/>
      </c>
      <c r="P13" s="331" t="str">
        <f>IF('기준연도 활동자료 입력'!P13="","",
('기준연도 활동자료 입력'!AC13*Reference!$B$56)+('기준연도 활동자료 입력'!AP13*Reference!$C$56)+('기준연도 활동자료 입력'!BC13*Reference!$D$56))</f>
        <v/>
      </c>
      <c r="Q13" s="331" t="str">
        <f>IF('기준연도 활동자료 입력'!Q13="","",
('기준연도 활동자료 입력'!AD13*Reference!$B$56)+('기준연도 활동자료 입력'!AQ13*Reference!$C$56)+('기준연도 활동자료 입력'!BD13*Reference!$D$56))</f>
        <v/>
      </c>
      <c r="R13" s="331" t="str">
        <f>IF('기준연도 활동자료 입력'!R13="","",
('기준연도 활동자료 입력'!AE13*Reference!$B$56)+('기준연도 활동자료 입력'!AR13*Reference!$C$56)+('기준연도 활동자료 입력'!BE13*Reference!$D$56))</f>
        <v/>
      </c>
      <c r="S13" s="331" t="str">
        <f>IF('기준연도 활동자료 입력'!S13="","",
('기준연도 활동자료 입력'!AF13*Reference!$B$56)+('기준연도 활동자료 입력'!AS13*Reference!$C$56)+('기준연도 활동자료 입력'!BF13*Reference!$D$56))</f>
        <v/>
      </c>
      <c r="T13" s="332" t="str">
        <f>IF('기준연도 활동자료 입력'!T13="","",
('기준연도 활동자료 입력'!AG13*Reference!$B$56)+('기준연도 활동자료 입력'!AT13*Reference!$C$56)+('기준연도 활동자료 입력'!BG13*Reference!$D$56))</f>
        <v/>
      </c>
      <c r="U13" s="321">
        <f t="shared" si="0"/>
        <v>0</v>
      </c>
    </row>
    <row r="14" spans="1:21">
      <c r="A14" s="2"/>
      <c r="B14" s="503"/>
      <c r="C14" s="482"/>
      <c r="D14" s="483"/>
      <c r="E14" s="14" t="str">
        <f>IF('기준연도 활동자료 입력'!E14="","",'기준연도 활동자료 입력'!E14)</f>
        <v/>
      </c>
      <c r="F14" s="15" t="str">
        <f>IF('기준연도 활동자료 입력'!F14="","",'기준연도 활동자료 입력'!F14)</f>
        <v/>
      </c>
      <c r="G14" s="40" t="str">
        <f>IF('기준연도 활동자료 입력'!G14="","",'기준연도 활동자료 입력'!G14)</f>
        <v/>
      </c>
      <c r="H14" s="16" t="str">
        <f>IF('기준연도 활동자료 입력'!H14="","",'기준연도 활동자료 입력'!H14)</f>
        <v/>
      </c>
      <c r="I14" s="330" t="str">
        <f>IF('기준연도 활동자료 입력'!I14="","",
('기준연도 활동자료 입력'!V14*Reference!$B$56)+('기준연도 활동자료 입력'!AI14*Reference!$C$56)+('기준연도 활동자료 입력'!AV14*Reference!$D$56))</f>
        <v/>
      </c>
      <c r="J14" s="331" t="str">
        <f>IF('기준연도 활동자료 입력'!J14="","",
('기준연도 활동자료 입력'!W14*Reference!$B$56)+('기준연도 활동자료 입력'!AJ14*Reference!$C$56)+('기준연도 활동자료 입력'!AW14*Reference!$D$56))</f>
        <v/>
      </c>
      <c r="K14" s="331" t="str">
        <f>IF('기준연도 활동자료 입력'!K14="","",
('기준연도 활동자료 입력'!X14*Reference!$B$56)+('기준연도 활동자료 입력'!AK14*Reference!$C$56)+('기준연도 활동자료 입력'!AX14*Reference!$D$56))</f>
        <v/>
      </c>
      <c r="L14" s="331" t="str">
        <f>IF('기준연도 활동자료 입력'!L14="","",
('기준연도 활동자료 입력'!Y14*Reference!$B$56)+('기준연도 활동자료 입력'!AL14*Reference!$C$56)+('기준연도 활동자료 입력'!AY14*Reference!$D$56))</f>
        <v/>
      </c>
      <c r="M14" s="331" t="str">
        <f>IF('기준연도 활동자료 입력'!M14="","",
('기준연도 활동자료 입력'!Z14*Reference!$B$56)+('기준연도 활동자료 입력'!AM14*Reference!$C$56)+('기준연도 활동자료 입력'!AZ14*Reference!$D$56))</f>
        <v/>
      </c>
      <c r="N14" s="331" t="str">
        <f>IF('기준연도 활동자료 입력'!N14="","",
('기준연도 활동자료 입력'!AA14*Reference!$B$56)+('기준연도 활동자료 입력'!AN14*Reference!$C$56)+('기준연도 활동자료 입력'!BA14*Reference!$D$56))</f>
        <v/>
      </c>
      <c r="O14" s="331" t="str">
        <f>IF('기준연도 활동자료 입력'!O14="","",
('기준연도 활동자료 입력'!AB14*Reference!$B$56)+('기준연도 활동자료 입력'!AO14*Reference!$C$56)+('기준연도 활동자료 입력'!BB14*Reference!$D$56))</f>
        <v/>
      </c>
      <c r="P14" s="331" t="str">
        <f>IF('기준연도 활동자료 입력'!P14="","",
('기준연도 활동자료 입력'!AC14*Reference!$B$56)+('기준연도 활동자료 입력'!AP14*Reference!$C$56)+('기준연도 활동자료 입력'!BC14*Reference!$D$56))</f>
        <v/>
      </c>
      <c r="Q14" s="331" t="str">
        <f>IF('기준연도 활동자료 입력'!Q14="","",
('기준연도 활동자료 입력'!AD14*Reference!$B$56)+('기준연도 활동자료 입력'!AQ14*Reference!$C$56)+('기준연도 활동자료 입력'!BD14*Reference!$D$56))</f>
        <v/>
      </c>
      <c r="R14" s="331" t="str">
        <f>IF('기준연도 활동자료 입력'!R14="","",
('기준연도 활동자료 입력'!AE14*Reference!$B$56)+('기준연도 활동자료 입력'!AR14*Reference!$C$56)+('기준연도 활동자료 입력'!BE14*Reference!$D$56))</f>
        <v/>
      </c>
      <c r="S14" s="331" t="str">
        <f>IF('기준연도 활동자료 입력'!S14="","",
('기준연도 활동자료 입력'!AF14*Reference!$B$56)+('기준연도 활동자료 입력'!AS14*Reference!$C$56)+('기준연도 활동자료 입력'!BF14*Reference!$D$56))</f>
        <v/>
      </c>
      <c r="T14" s="332" t="str">
        <f>IF('기준연도 활동자료 입력'!T14="","",
('기준연도 활동자료 입력'!AG14*Reference!$B$56)+('기준연도 활동자료 입력'!AT14*Reference!$C$56)+('기준연도 활동자료 입력'!BG14*Reference!$D$56))</f>
        <v/>
      </c>
      <c r="U14" s="321">
        <f t="shared" si="0"/>
        <v>0</v>
      </c>
    </row>
    <row r="15" spans="1:21">
      <c r="A15" s="2"/>
      <c r="B15" s="503"/>
      <c r="C15" s="482"/>
      <c r="D15" s="483"/>
      <c r="E15" s="14" t="str">
        <f>IF('기준연도 활동자료 입력'!E15="","",'기준연도 활동자료 입력'!E15)</f>
        <v/>
      </c>
      <c r="F15" s="15" t="str">
        <f>IF('기준연도 활동자료 입력'!F15="","",'기준연도 활동자료 입력'!F15)</f>
        <v/>
      </c>
      <c r="G15" s="40" t="str">
        <f>IF('기준연도 활동자료 입력'!G15="","",'기준연도 활동자료 입력'!G15)</f>
        <v/>
      </c>
      <c r="H15" s="16" t="str">
        <f>IF('기준연도 활동자료 입력'!H15="","",'기준연도 활동자료 입력'!H15)</f>
        <v/>
      </c>
      <c r="I15" s="330" t="str">
        <f>IF('기준연도 활동자료 입력'!I15="","",
('기준연도 활동자료 입력'!V15*Reference!$B$56)+('기준연도 활동자료 입력'!AI15*Reference!$C$56)+('기준연도 활동자료 입력'!AV15*Reference!$D$56))</f>
        <v/>
      </c>
      <c r="J15" s="331" t="str">
        <f>IF('기준연도 활동자료 입력'!J15="","",
('기준연도 활동자료 입력'!W15*Reference!$B$56)+('기준연도 활동자료 입력'!AJ15*Reference!$C$56)+('기준연도 활동자료 입력'!AW15*Reference!$D$56))</f>
        <v/>
      </c>
      <c r="K15" s="331" t="str">
        <f>IF('기준연도 활동자료 입력'!K15="","",
('기준연도 활동자료 입력'!X15*Reference!$B$56)+('기준연도 활동자료 입력'!AK15*Reference!$C$56)+('기준연도 활동자료 입력'!AX15*Reference!$D$56))</f>
        <v/>
      </c>
      <c r="L15" s="331" t="str">
        <f>IF('기준연도 활동자료 입력'!L15="","",
('기준연도 활동자료 입력'!Y15*Reference!$B$56)+('기준연도 활동자료 입력'!AL15*Reference!$C$56)+('기준연도 활동자료 입력'!AY15*Reference!$D$56))</f>
        <v/>
      </c>
      <c r="M15" s="331" t="str">
        <f>IF('기준연도 활동자료 입력'!M15="","",
('기준연도 활동자료 입력'!Z15*Reference!$B$56)+('기준연도 활동자료 입력'!AM15*Reference!$C$56)+('기준연도 활동자료 입력'!AZ15*Reference!$D$56))</f>
        <v/>
      </c>
      <c r="N15" s="331" t="str">
        <f>IF('기준연도 활동자료 입력'!N15="","",
('기준연도 활동자료 입력'!AA15*Reference!$B$56)+('기준연도 활동자료 입력'!AN15*Reference!$C$56)+('기준연도 활동자료 입력'!BA15*Reference!$D$56))</f>
        <v/>
      </c>
      <c r="O15" s="331" t="str">
        <f>IF('기준연도 활동자료 입력'!O15="","",
('기준연도 활동자료 입력'!AB15*Reference!$B$56)+('기준연도 활동자료 입력'!AO15*Reference!$C$56)+('기준연도 활동자료 입력'!BB15*Reference!$D$56))</f>
        <v/>
      </c>
      <c r="P15" s="331" t="str">
        <f>IF('기준연도 활동자료 입력'!P15="","",
('기준연도 활동자료 입력'!AC15*Reference!$B$56)+('기준연도 활동자료 입력'!AP15*Reference!$C$56)+('기준연도 활동자료 입력'!BC15*Reference!$D$56))</f>
        <v/>
      </c>
      <c r="Q15" s="331" t="str">
        <f>IF('기준연도 활동자료 입력'!Q15="","",
('기준연도 활동자료 입력'!AD15*Reference!$B$56)+('기준연도 활동자료 입력'!AQ15*Reference!$C$56)+('기준연도 활동자료 입력'!BD15*Reference!$D$56))</f>
        <v/>
      </c>
      <c r="R15" s="331" t="str">
        <f>IF('기준연도 활동자료 입력'!R15="","",
('기준연도 활동자료 입력'!AE15*Reference!$B$56)+('기준연도 활동자료 입력'!AR15*Reference!$C$56)+('기준연도 활동자료 입력'!BE15*Reference!$D$56))</f>
        <v/>
      </c>
      <c r="S15" s="331" t="str">
        <f>IF('기준연도 활동자료 입력'!S15="","",
('기준연도 활동자료 입력'!AF15*Reference!$B$56)+('기준연도 활동자료 입력'!AS15*Reference!$C$56)+('기준연도 활동자료 입력'!BF15*Reference!$D$56))</f>
        <v/>
      </c>
      <c r="T15" s="332" t="str">
        <f>IF('기준연도 활동자료 입력'!T15="","",
('기준연도 활동자료 입력'!AG15*Reference!$B$56)+('기준연도 활동자료 입력'!AT15*Reference!$C$56)+('기준연도 활동자료 입력'!BG15*Reference!$D$56))</f>
        <v/>
      </c>
      <c r="U15" s="321">
        <f t="shared" si="0"/>
        <v>0</v>
      </c>
    </row>
    <row r="16" spans="1:21">
      <c r="A16" s="2"/>
      <c r="B16" s="503"/>
      <c r="C16" s="513"/>
      <c r="D16" s="530"/>
      <c r="E16" s="17" t="str">
        <f>IF('기준연도 활동자료 입력'!E16="","",'기준연도 활동자료 입력'!E16)</f>
        <v/>
      </c>
      <c r="F16" s="18" t="str">
        <f>IF('기준연도 활동자료 입력'!F16="","",'기준연도 활동자료 입력'!F16)</f>
        <v/>
      </c>
      <c r="G16" s="41" t="str">
        <f>IF('기준연도 활동자료 입력'!G16="","",'기준연도 활동자료 입력'!G16)</f>
        <v/>
      </c>
      <c r="H16" s="19" t="str">
        <f>IF('기준연도 활동자료 입력'!H16="","",'기준연도 활동자료 입력'!H16)</f>
        <v/>
      </c>
      <c r="I16" s="333" t="str">
        <f>IF('기준연도 활동자료 입력'!I16="","",
('기준연도 활동자료 입력'!V16*Reference!$B$56)+('기준연도 활동자료 입력'!AI16*Reference!$C$56)+('기준연도 활동자료 입력'!AV16*Reference!$D$56))</f>
        <v/>
      </c>
      <c r="J16" s="334" t="str">
        <f>IF('기준연도 활동자료 입력'!J16="","",
('기준연도 활동자료 입력'!W16*Reference!$B$56)+('기준연도 활동자료 입력'!AJ16*Reference!$C$56)+('기준연도 활동자료 입력'!AW16*Reference!$D$56))</f>
        <v/>
      </c>
      <c r="K16" s="334" t="str">
        <f>IF('기준연도 활동자료 입력'!K16="","",
('기준연도 활동자료 입력'!X16*Reference!$B$56)+('기준연도 활동자료 입력'!AK16*Reference!$C$56)+('기준연도 활동자료 입력'!AX16*Reference!$D$56))</f>
        <v/>
      </c>
      <c r="L16" s="334" t="str">
        <f>IF('기준연도 활동자료 입력'!L16="","",
('기준연도 활동자료 입력'!Y16*Reference!$B$56)+('기준연도 활동자료 입력'!AL16*Reference!$C$56)+('기준연도 활동자료 입력'!AY16*Reference!$D$56))</f>
        <v/>
      </c>
      <c r="M16" s="334" t="str">
        <f>IF('기준연도 활동자료 입력'!M16="","",
('기준연도 활동자료 입력'!Z16*Reference!$B$56)+('기준연도 활동자료 입력'!AM16*Reference!$C$56)+('기준연도 활동자료 입력'!AZ16*Reference!$D$56))</f>
        <v/>
      </c>
      <c r="N16" s="334" t="str">
        <f>IF('기준연도 활동자료 입력'!N16="","",
('기준연도 활동자료 입력'!AA16*Reference!$B$56)+('기준연도 활동자료 입력'!AN16*Reference!$C$56)+('기준연도 활동자료 입력'!BA16*Reference!$D$56))</f>
        <v/>
      </c>
      <c r="O16" s="334" t="str">
        <f>IF('기준연도 활동자료 입력'!O16="","",
('기준연도 활동자료 입력'!AB16*Reference!$B$56)+('기준연도 활동자료 입력'!AO16*Reference!$C$56)+('기준연도 활동자료 입력'!BB16*Reference!$D$56))</f>
        <v/>
      </c>
      <c r="P16" s="334" t="str">
        <f>IF('기준연도 활동자료 입력'!P16="","",
('기준연도 활동자료 입력'!AC16*Reference!$B$56)+('기준연도 활동자료 입력'!AP16*Reference!$C$56)+('기준연도 활동자료 입력'!BC16*Reference!$D$56))</f>
        <v/>
      </c>
      <c r="Q16" s="334" t="str">
        <f>IF('기준연도 활동자료 입력'!Q16="","",
('기준연도 활동자료 입력'!AD16*Reference!$B$56)+('기준연도 활동자료 입력'!AQ16*Reference!$C$56)+('기준연도 활동자료 입력'!BD16*Reference!$D$56))</f>
        <v/>
      </c>
      <c r="R16" s="334" t="str">
        <f>IF('기준연도 활동자료 입력'!R16="","",
('기준연도 활동자료 입력'!AE16*Reference!$B$56)+('기준연도 활동자료 입력'!AR16*Reference!$C$56)+('기준연도 활동자료 입력'!BE16*Reference!$D$56))</f>
        <v/>
      </c>
      <c r="S16" s="334" t="str">
        <f>IF('기준연도 활동자료 입력'!S16="","",
('기준연도 활동자료 입력'!AF16*Reference!$B$56)+('기준연도 활동자료 입력'!AS16*Reference!$C$56)+('기준연도 활동자료 입력'!BF16*Reference!$D$56))</f>
        <v/>
      </c>
      <c r="T16" s="335" t="str">
        <f>IF('기준연도 활동자료 입력'!T16="","",
('기준연도 활동자료 입력'!AG16*Reference!$B$56)+('기준연도 활동자료 입력'!AT16*Reference!$C$56)+('기준연도 활동자료 입력'!BG16*Reference!$D$56))</f>
        <v/>
      </c>
      <c r="U16" s="322">
        <f t="shared" si="0"/>
        <v>0</v>
      </c>
    </row>
    <row r="17" spans="1:21" ht="16.5" customHeight="1">
      <c r="A17" s="2"/>
      <c r="B17" s="503"/>
      <c r="C17" s="480" t="s">
        <v>40</v>
      </c>
      <c r="D17" s="481"/>
      <c r="E17" s="20" t="str">
        <f>IF('기준연도 활동자료 입력'!E17="","",'기준연도 활동자료 입력'!E17)</f>
        <v/>
      </c>
      <c r="F17" s="21" t="str">
        <f>IF('기준연도 활동자료 입력'!F17="","",'기준연도 활동자료 입력'!F17)</f>
        <v/>
      </c>
      <c r="G17" s="22" t="str">
        <f>IF('기준연도 활동자료 입력'!G17="","",'기준연도 활동자료 입력'!G17)</f>
        <v/>
      </c>
      <c r="H17" s="23" t="str">
        <f>IF('기준연도 활동자료 입력'!H17="","",'기준연도 활동자료 입력'!H17)</f>
        <v/>
      </c>
      <c r="I17" s="336" t="str">
        <f>IF('기준연도 활동자료 입력'!I17="","",
('기준연도 활동자료 입력'!V17*Reference!$B$56)+('기준연도 활동자료 입력'!AI17*Reference!$C$56)+('기준연도 활동자료 입력'!AV17*Reference!$D$56))</f>
        <v/>
      </c>
      <c r="J17" s="337" t="str">
        <f>IF('기준연도 활동자료 입력'!J17="","",
('기준연도 활동자료 입력'!W17*Reference!$B$56)+('기준연도 활동자료 입력'!AJ17*Reference!$C$56)+('기준연도 활동자료 입력'!AW17*Reference!$D$56))</f>
        <v/>
      </c>
      <c r="K17" s="337" t="str">
        <f>IF('기준연도 활동자료 입력'!K17="","",
('기준연도 활동자료 입력'!X17*Reference!$B$56)+('기준연도 활동자료 입력'!AK17*Reference!$C$56)+('기준연도 활동자료 입력'!AX17*Reference!$D$56))</f>
        <v/>
      </c>
      <c r="L17" s="337" t="str">
        <f>IF('기준연도 활동자료 입력'!L17="","",
('기준연도 활동자료 입력'!Y17*Reference!$B$56)+('기준연도 활동자료 입력'!AL17*Reference!$C$56)+('기준연도 활동자료 입력'!AY17*Reference!$D$56))</f>
        <v/>
      </c>
      <c r="M17" s="337" t="str">
        <f>IF('기준연도 활동자료 입력'!M17="","",
('기준연도 활동자료 입력'!Z17*Reference!$B$56)+('기준연도 활동자료 입력'!AM17*Reference!$C$56)+('기준연도 활동자료 입력'!AZ17*Reference!$D$56))</f>
        <v/>
      </c>
      <c r="N17" s="337" t="str">
        <f>IF('기준연도 활동자료 입력'!N17="","",
('기준연도 활동자료 입력'!AA17*Reference!$B$56)+('기준연도 활동자료 입력'!AN17*Reference!$C$56)+('기준연도 활동자료 입력'!BA17*Reference!$D$56))</f>
        <v/>
      </c>
      <c r="O17" s="337" t="str">
        <f>IF('기준연도 활동자료 입력'!O17="","",
('기준연도 활동자료 입력'!AB17*Reference!$B$56)+('기준연도 활동자료 입력'!AO17*Reference!$C$56)+('기준연도 활동자료 입력'!BB17*Reference!$D$56))</f>
        <v/>
      </c>
      <c r="P17" s="337" t="str">
        <f>IF('기준연도 활동자료 입력'!P17="","",
('기준연도 활동자료 입력'!AC17*Reference!$B$56)+('기준연도 활동자료 입력'!AP17*Reference!$C$56)+('기준연도 활동자료 입력'!BC17*Reference!$D$56))</f>
        <v/>
      </c>
      <c r="Q17" s="337" t="str">
        <f>IF('기준연도 활동자료 입력'!Q17="","",
('기준연도 활동자료 입력'!AD17*Reference!$B$56)+('기준연도 활동자료 입력'!AQ17*Reference!$C$56)+('기준연도 활동자료 입력'!BD17*Reference!$D$56))</f>
        <v/>
      </c>
      <c r="R17" s="337" t="str">
        <f>IF('기준연도 활동자료 입력'!R17="","",
('기준연도 활동자료 입력'!AE17*Reference!$B$56)+('기준연도 활동자료 입력'!AR17*Reference!$C$56)+('기준연도 활동자료 입력'!BE17*Reference!$D$56))</f>
        <v/>
      </c>
      <c r="S17" s="337" t="str">
        <f>IF('기준연도 활동자료 입력'!S17="","",
('기준연도 활동자료 입력'!AF17*Reference!$B$56)+('기준연도 활동자료 입력'!AS17*Reference!$C$56)+('기준연도 활동자료 입력'!BF17*Reference!$D$56))</f>
        <v/>
      </c>
      <c r="T17" s="338" t="str">
        <f>IF('기준연도 활동자료 입력'!T17="","",
('기준연도 활동자료 입력'!AG17*Reference!$B$56)+('기준연도 활동자료 입력'!AT17*Reference!$C$56)+('기준연도 활동자료 입력'!BG17*Reference!$D$56))</f>
        <v/>
      </c>
      <c r="U17" s="323">
        <f t="shared" si="0"/>
        <v>0</v>
      </c>
    </row>
    <row r="18" spans="1:21">
      <c r="A18" s="2"/>
      <c r="B18" s="503"/>
      <c r="C18" s="482"/>
      <c r="D18" s="483"/>
      <c r="E18" s="11" t="str">
        <f>IF('기준연도 활동자료 입력'!E18="","",'기준연도 활동자료 입력'!E18)</f>
        <v/>
      </c>
      <c r="F18" s="12" t="str">
        <f>IF('기준연도 활동자료 입력'!F18="","",'기준연도 활동자료 입력'!F18)</f>
        <v/>
      </c>
      <c r="G18" s="24" t="str">
        <f>IF('기준연도 활동자료 입력'!G18="","",'기준연도 활동자료 입력'!G18)</f>
        <v/>
      </c>
      <c r="H18" s="13" t="str">
        <f>IF('기준연도 활동자료 입력'!H18="","",'기준연도 활동자료 입력'!H18)</f>
        <v/>
      </c>
      <c r="I18" s="327" t="str">
        <f>IF('기준연도 활동자료 입력'!I18="","",
('기준연도 활동자료 입력'!V18*Reference!$B$56)+('기준연도 활동자료 입력'!AI18*Reference!$C$56)+('기준연도 활동자료 입력'!AV18*Reference!$D$56))</f>
        <v/>
      </c>
      <c r="J18" s="328" t="str">
        <f>IF('기준연도 활동자료 입력'!J18="","",
('기준연도 활동자료 입력'!W18*Reference!$B$56)+('기준연도 활동자료 입력'!AJ18*Reference!$C$56)+('기준연도 활동자료 입력'!AW18*Reference!$D$56))</f>
        <v/>
      </c>
      <c r="K18" s="328" t="str">
        <f>IF('기준연도 활동자료 입력'!K18="","",
('기준연도 활동자료 입력'!X18*Reference!$B$56)+('기준연도 활동자료 입력'!AK18*Reference!$C$56)+('기준연도 활동자료 입력'!AX18*Reference!$D$56))</f>
        <v/>
      </c>
      <c r="L18" s="328" t="str">
        <f>IF('기준연도 활동자료 입력'!L18="","",
('기준연도 활동자료 입력'!Y18*Reference!$B$56)+('기준연도 활동자료 입력'!AL18*Reference!$C$56)+('기준연도 활동자료 입력'!AY18*Reference!$D$56))</f>
        <v/>
      </c>
      <c r="M18" s="328" t="str">
        <f>IF('기준연도 활동자료 입력'!M18="","",
('기준연도 활동자료 입력'!Z18*Reference!$B$56)+('기준연도 활동자료 입력'!AM18*Reference!$C$56)+('기준연도 활동자료 입력'!AZ18*Reference!$D$56))</f>
        <v/>
      </c>
      <c r="N18" s="328" t="str">
        <f>IF('기준연도 활동자료 입력'!N18="","",
('기준연도 활동자료 입력'!AA18*Reference!$B$56)+('기준연도 활동자료 입력'!AN18*Reference!$C$56)+('기준연도 활동자료 입력'!BA18*Reference!$D$56))</f>
        <v/>
      </c>
      <c r="O18" s="328" t="str">
        <f>IF('기준연도 활동자료 입력'!O18="","",
('기준연도 활동자료 입력'!AB18*Reference!$B$56)+('기준연도 활동자료 입력'!AO18*Reference!$C$56)+('기준연도 활동자료 입력'!BB18*Reference!$D$56))</f>
        <v/>
      </c>
      <c r="P18" s="328" t="str">
        <f>IF('기준연도 활동자료 입력'!P18="","",
('기준연도 활동자료 입력'!AC18*Reference!$B$56)+('기준연도 활동자료 입력'!AP18*Reference!$C$56)+('기준연도 활동자료 입력'!BC18*Reference!$D$56))</f>
        <v/>
      </c>
      <c r="Q18" s="328" t="str">
        <f>IF('기준연도 활동자료 입력'!Q18="","",
('기준연도 활동자료 입력'!AD18*Reference!$B$56)+('기준연도 활동자료 입력'!AQ18*Reference!$C$56)+('기준연도 활동자료 입력'!BD18*Reference!$D$56))</f>
        <v/>
      </c>
      <c r="R18" s="328" t="str">
        <f>IF('기준연도 활동자료 입력'!R18="","",
('기준연도 활동자료 입력'!AE18*Reference!$B$56)+('기준연도 활동자료 입력'!AR18*Reference!$C$56)+('기준연도 활동자료 입력'!BE18*Reference!$D$56))</f>
        <v/>
      </c>
      <c r="S18" s="328" t="str">
        <f>IF('기준연도 활동자료 입력'!S18="","",
('기준연도 활동자료 입력'!AF18*Reference!$B$56)+('기준연도 활동자료 입력'!AS18*Reference!$C$56)+('기준연도 활동자료 입력'!BF18*Reference!$D$56))</f>
        <v/>
      </c>
      <c r="T18" s="329" t="str">
        <f>IF('기준연도 활동자료 입력'!T18="","",
('기준연도 활동자료 입력'!AG18*Reference!$B$56)+('기준연도 활동자료 입력'!AT18*Reference!$C$56)+('기준연도 활동자료 입력'!BG18*Reference!$D$56))</f>
        <v/>
      </c>
      <c r="U18" s="320">
        <f t="shared" si="0"/>
        <v>0</v>
      </c>
    </row>
    <row r="19" spans="1:21">
      <c r="A19" s="2"/>
      <c r="B19" s="503"/>
      <c r="C19" s="482"/>
      <c r="D19" s="483"/>
      <c r="E19" s="11" t="str">
        <f>IF('기준연도 활동자료 입력'!E19="","",'기준연도 활동자료 입력'!E19)</f>
        <v/>
      </c>
      <c r="F19" s="12" t="str">
        <f>IF('기준연도 활동자료 입력'!F19="","",'기준연도 활동자료 입력'!F19)</f>
        <v/>
      </c>
      <c r="G19" s="24" t="str">
        <f>IF('기준연도 활동자료 입력'!G19="","",'기준연도 활동자료 입력'!G19)</f>
        <v/>
      </c>
      <c r="H19" s="13" t="str">
        <f>IF('기준연도 활동자료 입력'!H19="","",'기준연도 활동자료 입력'!H19)</f>
        <v/>
      </c>
      <c r="I19" s="327" t="str">
        <f>IF('기준연도 활동자료 입력'!I19="","",
('기준연도 활동자료 입력'!V19*Reference!$B$56)+('기준연도 활동자료 입력'!AI19*Reference!$C$56)+('기준연도 활동자료 입력'!AV19*Reference!$D$56))</f>
        <v/>
      </c>
      <c r="J19" s="328" t="str">
        <f>IF('기준연도 활동자료 입력'!J19="","",
('기준연도 활동자료 입력'!W19*Reference!$B$56)+('기준연도 활동자료 입력'!AJ19*Reference!$C$56)+('기준연도 활동자료 입력'!AW19*Reference!$D$56))</f>
        <v/>
      </c>
      <c r="K19" s="328" t="str">
        <f>IF('기준연도 활동자료 입력'!K19="","",
('기준연도 활동자료 입력'!X19*Reference!$B$56)+('기준연도 활동자료 입력'!AK19*Reference!$C$56)+('기준연도 활동자료 입력'!AX19*Reference!$D$56))</f>
        <v/>
      </c>
      <c r="L19" s="328" t="str">
        <f>IF('기준연도 활동자료 입력'!L19="","",
('기준연도 활동자료 입력'!Y19*Reference!$B$56)+('기준연도 활동자료 입력'!AL19*Reference!$C$56)+('기준연도 활동자료 입력'!AY19*Reference!$D$56))</f>
        <v/>
      </c>
      <c r="M19" s="328" t="str">
        <f>IF('기준연도 활동자료 입력'!M19="","",
('기준연도 활동자료 입력'!Z19*Reference!$B$56)+('기준연도 활동자료 입력'!AM19*Reference!$C$56)+('기준연도 활동자료 입력'!AZ19*Reference!$D$56))</f>
        <v/>
      </c>
      <c r="N19" s="328" t="str">
        <f>IF('기준연도 활동자료 입력'!N19="","",
('기준연도 활동자료 입력'!AA19*Reference!$B$56)+('기준연도 활동자료 입력'!AN19*Reference!$C$56)+('기준연도 활동자료 입력'!BA19*Reference!$D$56))</f>
        <v/>
      </c>
      <c r="O19" s="328" t="str">
        <f>IF('기준연도 활동자료 입력'!O19="","",
('기준연도 활동자료 입력'!AB19*Reference!$B$56)+('기준연도 활동자료 입력'!AO19*Reference!$C$56)+('기준연도 활동자료 입력'!BB19*Reference!$D$56))</f>
        <v/>
      </c>
      <c r="P19" s="328" t="str">
        <f>IF('기준연도 활동자료 입력'!P19="","",
('기준연도 활동자료 입력'!AC19*Reference!$B$56)+('기준연도 활동자료 입력'!AP19*Reference!$C$56)+('기준연도 활동자료 입력'!BC19*Reference!$D$56))</f>
        <v/>
      </c>
      <c r="Q19" s="328" t="str">
        <f>IF('기준연도 활동자료 입력'!Q19="","",
('기준연도 활동자료 입력'!AD19*Reference!$B$56)+('기준연도 활동자료 입력'!AQ19*Reference!$C$56)+('기준연도 활동자료 입력'!BD19*Reference!$D$56))</f>
        <v/>
      </c>
      <c r="R19" s="328" t="str">
        <f>IF('기준연도 활동자료 입력'!R19="","",
('기준연도 활동자료 입력'!AE19*Reference!$B$56)+('기준연도 활동자료 입력'!AR19*Reference!$C$56)+('기준연도 활동자료 입력'!BE19*Reference!$D$56))</f>
        <v/>
      </c>
      <c r="S19" s="328" t="str">
        <f>IF('기준연도 활동자료 입력'!S19="","",
('기준연도 활동자료 입력'!AF19*Reference!$B$56)+('기준연도 활동자료 입력'!AS19*Reference!$C$56)+('기준연도 활동자료 입력'!BF19*Reference!$D$56))</f>
        <v/>
      </c>
      <c r="T19" s="329" t="str">
        <f>IF('기준연도 활동자료 입력'!T19="","",
('기준연도 활동자료 입력'!AG19*Reference!$B$56)+('기준연도 활동자료 입력'!AT19*Reference!$C$56)+('기준연도 활동자료 입력'!BG19*Reference!$D$56))</f>
        <v/>
      </c>
      <c r="U19" s="320">
        <f t="shared" si="0"/>
        <v>0</v>
      </c>
    </row>
    <row r="20" spans="1:21">
      <c r="A20" s="2"/>
      <c r="B20" s="503"/>
      <c r="C20" s="482"/>
      <c r="D20" s="483"/>
      <c r="E20" s="11" t="str">
        <f>IF('기준연도 활동자료 입력'!E20="","",'기준연도 활동자료 입력'!E20)</f>
        <v/>
      </c>
      <c r="F20" s="12" t="str">
        <f>IF('기준연도 활동자료 입력'!F20="","",'기준연도 활동자료 입력'!F20)</f>
        <v/>
      </c>
      <c r="G20" s="24" t="str">
        <f>IF('기준연도 활동자료 입력'!G20="","",'기준연도 활동자료 입력'!G20)</f>
        <v/>
      </c>
      <c r="H20" s="13" t="str">
        <f>IF('기준연도 활동자료 입력'!H20="","",'기준연도 활동자료 입력'!H20)</f>
        <v/>
      </c>
      <c r="I20" s="327" t="str">
        <f>IF('기준연도 활동자료 입력'!I20="","",
('기준연도 활동자료 입력'!V20*Reference!$B$56)+('기준연도 활동자료 입력'!AI20*Reference!$C$56)+('기준연도 활동자료 입력'!AV20*Reference!$D$56))</f>
        <v/>
      </c>
      <c r="J20" s="328" t="str">
        <f>IF('기준연도 활동자료 입력'!J20="","",
('기준연도 활동자료 입력'!W20*Reference!$B$56)+('기준연도 활동자료 입력'!AJ20*Reference!$C$56)+('기준연도 활동자료 입력'!AW20*Reference!$D$56))</f>
        <v/>
      </c>
      <c r="K20" s="328" t="str">
        <f>IF('기준연도 활동자료 입력'!K20="","",
('기준연도 활동자료 입력'!X20*Reference!$B$56)+('기준연도 활동자료 입력'!AK20*Reference!$C$56)+('기준연도 활동자료 입력'!AX20*Reference!$D$56))</f>
        <v/>
      </c>
      <c r="L20" s="328" t="str">
        <f>IF('기준연도 활동자료 입력'!L20="","",
('기준연도 활동자료 입력'!Y20*Reference!$B$56)+('기준연도 활동자료 입력'!AL20*Reference!$C$56)+('기준연도 활동자료 입력'!AY20*Reference!$D$56))</f>
        <v/>
      </c>
      <c r="M20" s="328" t="str">
        <f>IF('기준연도 활동자료 입력'!M20="","",
('기준연도 활동자료 입력'!Z20*Reference!$B$56)+('기준연도 활동자료 입력'!AM20*Reference!$C$56)+('기준연도 활동자료 입력'!AZ20*Reference!$D$56))</f>
        <v/>
      </c>
      <c r="N20" s="328" t="str">
        <f>IF('기준연도 활동자료 입력'!N20="","",
('기준연도 활동자료 입력'!AA20*Reference!$B$56)+('기준연도 활동자료 입력'!AN20*Reference!$C$56)+('기준연도 활동자료 입력'!BA20*Reference!$D$56))</f>
        <v/>
      </c>
      <c r="O20" s="328" t="str">
        <f>IF('기준연도 활동자료 입력'!O20="","",
('기준연도 활동자료 입력'!AB20*Reference!$B$56)+('기준연도 활동자료 입력'!AO20*Reference!$C$56)+('기준연도 활동자료 입력'!BB20*Reference!$D$56))</f>
        <v/>
      </c>
      <c r="P20" s="328" t="str">
        <f>IF('기준연도 활동자료 입력'!P20="","",
('기준연도 활동자료 입력'!AC20*Reference!$B$56)+('기준연도 활동자료 입력'!AP20*Reference!$C$56)+('기준연도 활동자료 입력'!BC20*Reference!$D$56))</f>
        <v/>
      </c>
      <c r="Q20" s="328" t="str">
        <f>IF('기준연도 활동자료 입력'!Q20="","",
('기준연도 활동자료 입력'!AD20*Reference!$B$56)+('기준연도 활동자료 입력'!AQ20*Reference!$C$56)+('기준연도 활동자료 입력'!BD20*Reference!$D$56))</f>
        <v/>
      </c>
      <c r="R20" s="328" t="str">
        <f>IF('기준연도 활동자료 입력'!R20="","",
('기준연도 활동자료 입력'!AE20*Reference!$B$56)+('기준연도 활동자료 입력'!AR20*Reference!$C$56)+('기준연도 활동자료 입력'!BE20*Reference!$D$56))</f>
        <v/>
      </c>
      <c r="S20" s="328" t="str">
        <f>IF('기준연도 활동자료 입력'!S20="","",
('기준연도 활동자료 입력'!AF20*Reference!$B$56)+('기준연도 활동자료 입력'!AS20*Reference!$C$56)+('기준연도 활동자료 입력'!BF20*Reference!$D$56))</f>
        <v/>
      </c>
      <c r="T20" s="329" t="str">
        <f>IF('기준연도 활동자료 입력'!T20="","",
('기준연도 활동자료 입력'!AG20*Reference!$B$56)+('기준연도 활동자료 입력'!AT20*Reference!$C$56)+('기준연도 활동자료 입력'!BG20*Reference!$D$56))</f>
        <v/>
      </c>
      <c r="U20" s="320">
        <f t="shared" si="0"/>
        <v>0</v>
      </c>
    </row>
    <row r="21" spans="1:21">
      <c r="A21" s="2"/>
      <c r="B21" s="503"/>
      <c r="C21" s="482"/>
      <c r="D21" s="483"/>
      <c r="E21" s="11" t="str">
        <f>IF('기준연도 활동자료 입력'!E21="","",'기준연도 활동자료 입력'!E21)</f>
        <v/>
      </c>
      <c r="F21" s="12" t="str">
        <f>IF('기준연도 활동자료 입력'!F21="","",'기준연도 활동자료 입력'!F21)</f>
        <v/>
      </c>
      <c r="G21" s="24" t="str">
        <f>IF('기준연도 활동자료 입력'!G21="","",'기준연도 활동자료 입력'!G21)</f>
        <v/>
      </c>
      <c r="H21" s="13" t="str">
        <f>IF('기준연도 활동자료 입력'!H21="","",'기준연도 활동자료 입력'!H21)</f>
        <v/>
      </c>
      <c r="I21" s="327" t="str">
        <f>IF('기준연도 활동자료 입력'!I21="","",
('기준연도 활동자료 입력'!V21*Reference!$B$56)+('기준연도 활동자료 입력'!AI21*Reference!$C$56)+('기준연도 활동자료 입력'!AV21*Reference!$D$56))</f>
        <v/>
      </c>
      <c r="J21" s="328" t="str">
        <f>IF('기준연도 활동자료 입력'!J21="","",
('기준연도 활동자료 입력'!W21*Reference!$B$56)+('기준연도 활동자료 입력'!AJ21*Reference!$C$56)+('기준연도 활동자료 입력'!AW21*Reference!$D$56))</f>
        <v/>
      </c>
      <c r="K21" s="328" t="str">
        <f>IF('기준연도 활동자료 입력'!K21="","",
('기준연도 활동자료 입력'!X21*Reference!$B$56)+('기준연도 활동자료 입력'!AK21*Reference!$C$56)+('기준연도 활동자료 입력'!AX21*Reference!$D$56))</f>
        <v/>
      </c>
      <c r="L21" s="328" t="str">
        <f>IF('기준연도 활동자료 입력'!L21="","",
('기준연도 활동자료 입력'!Y21*Reference!$B$56)+('기준연도 활동자료 입력'!AL21*Reference!$C$56)+('기준연도 활동자료 입력'!AY21*Reference!$D$56))</f>
        <v/>
      </c>
      <c r="M21" s="328" t="str">
        <f>IF('기준연도 활동자료 입력'!M21="","",
('기준연도 활동자료 입력'!Z21*Reference!$B$56)+('기준연도 활동자료 입력'!AM21*Reference!$C$56)+('기준연도 활동자료 입력'!AZ21*Reference!$D$56))</f>
        <v/>
      </c>
      <c r="N21" s="328" t="str">
        <f>IF('기준연도 활동자료 입력'!N21="","",
('기준연도 활동자료 입력'!AA21*Reference!$B$56)+('기준연도 활동자료 입력'!AN21*Reference!$C$56)+('기준연도 활동자료 입력'!BA21*Reference!$D$56))</f>
        <v/>
      </c>
      <c r="O21" s="328" t="str">
        <f>IF('기준연도 활동자료 입력'!O21="","",
('기준연도 활동자료 입력'!AB21*Reference!$B$56)+('기준연도 활동자료 입력'!AO21*Reference!$C$56)+('기준연도 활동자료 입력'!BB21*Reference!$D$56))</f>
        <v/>
      </c>
      <c r="P21" s="328" t="str">
        <f>IF('기준연도 활동자료 입력'!P21="","",
('기준연도 활동자료 입력'!AC21*Reference!$B$56)+('기준연도 활동자료 입력'!AP21*Reference!$C$56)+('기준연도 활동자료 입력'!BC21*Reference!$D$56))</f>
        <v/>
      </c>
      <c r="Q21" s="328" t="str">
        <f>IF('기준연도 활동자료 입력'!Q21="","",
('기준연도 활동자료 입력'!AD21*Reference!$B$56)+('기준연도 활동자료 입력'!AQ21*Reference!$C$56)+('기준연도 활동자료 입력'!BD21*Reference!$D$56))</f>
        <v/>
      </c>
      <c r="R21" s="328" t="str">
        <f>IF('기준연도 활동자료 입력'!R21="","",
('기준연도 활동자료 입력'!AE21*Reference!$B$56)+('기준연도 활동자료 입력'!AR21*Reference!$C$56)+('기준연도 활동자료 입력'!BE21*Reference!$D$56))</f>
        <v/>
      </c>
      <c r="S21" s="328" t="str">
        <f>IF('기준연도 활동자료 입력'!S21="","",
('기준연도 활동자료 입력'!AF21*Reference!$B$56)+('기준연도 활동자료 입력'!AS21*Reference!$C$56)+('기준연도 활동자료 입력'!BF21*Reference!$D$56))</f>
        <v/>
      </c>
      <c r="T21" s="329" t="str">
        <f>IF('기준연도 활동자료 입력'!T21="","",
('기준연도 활동자료 입력'!AG21*Reference!$B$56)+('기준연도 활동자료 입력'!AT21*Reference!$C$56)+('기준연도 활동자료 입력'!BG21*Reference!$D$56))</f>
        <v/>
      </c>
      <c r="U21" s="320">
        <f t="shared" si="0"/>
        <v>0</v>
      </c>
    </row>
    <row r="22" spans="1:21">
      <c r="A22" s="2"/>
      <c r="B22" s="503"/>
      <c r="C22" s="482"/>
      <c r="D22" s="483"/>
      <c r="E22" s="11" t="str">
        <f>IF('기준연도 활동자료 입력'!E22="","",'기준연도 활동자료 입력'!E22)</f>
        <v/>
      </c>
      <c r="F22" s="12" t="str">
        <f>IF('기준연도 활동자료 입력'!F22="","",'기준연도 활동자료 입력'!F22)</f>
        <v/>
      </c>
      <c r="G22" s="24" t="str">
        <f>IF('기준연도 활동자료 입력'!G22="","",'기준연도 활동자료 입력'!G22)</f>
        <v/>
      </c>
      <c r="H22" s="13" t="str">
        <f>IF('기준연도 활동자료 입력'!H22="","",'기준연도 활동자료 입력'!H22)</f>
        <v/>
      </c>
      <c r="I22" s="327" t="str">
        <f>IF('기준연도 활동자료 입력'!I22="","",
('기준연도 활동자료 입력'!V22*Reference!$B$56)+('기준연도 활동자료 입력'!AI22*Reference!$C$56)+('기준연도 활동자료 입력'!AV22*Reference!$D$56))</f>
        <v/>
      </c>
      <c r="J22" s="328" t="str">
        <f>IF('기준연도 활동자료 입력'!J22="","",
('기준연도 활동자료 입력'!W22*Reference!$B$56)+('기준연도 활동자료 입력'!AJ22*Reference!$C$56)+('기준연도 활동자료 입력'!AW22*Reference!$D$56))</f>
        <v/>
      </c>
      <c r="K22" s="328" t="str">
        <f>IF('기준연도 활동자료 입력'!K22="","",
('기준연도 활동자료 입력'!X22*Reference!$B$56)+('기준연도 활동자료 입력'!AK22*Reference!$C$56)+('기준연도 활동자료 입력'!AX22*Reference!$D$56))</f>
        <v/>
      </c>
      <c r="L22" s="328" t="str">
        <f>IF('기준연도 활동자료 입력'!L22="","",
('기준연도 활동자료 입력'!Y22*Reference!$B$56)+('기준연도 활동자료 입력'!AL22*Reference!$C$56)+('기준연도 활동자료 입력'!AY22*Reference!$D$56))</f>
        <v/>
      </c>
      <c r="M22" s="328" t="str">
        <f>IF('기준연도 활동자료 입력'!M22="","",
('기준연도 활동자료 입력'!Z22*Reference!$B$56)+('기준연도 활동자료 입력'!AM22*Reference!$C$56)+('기준연도 활동자료 입력'!AZ22*Reference!$D$56))</f>
        <v/>
      </c>
      <c r="N22" s="328" t="str">
        <f>IF('기준연도 활동자료 입력'!N22="","",
('기준연도 활동자료 입력'!AA22*Reference!$B$56)+('기준연도 활동자료 입력'!AN22*Reference!$C$56)+('기준연도 활동자료 입력'!BA22*Reference!$D$56))</f>
        <v/>
      </c>
      <c r="O22" s="328" t="str">
        <f>IF('기준연도 활동자료 입력'!O22="","",
('기준연도 활동자료 입력'!AB22*Reference!$B$56)+('기준연도 활동자료 입력'!AO22*Reference!$C$56)+('기준연도 활동자료 입력'!BB22*Reference!$D$56))</f>
        <v/>
      </c>
      <c r="P22" s="328" t="str">
        <f>IF('기준연도 활동자료 입력'!P22="","",
('기준연도 활동자료 입력'!AC22*Reference!$B$56)+('기준연도 활동자료 입력'!AP22*Reference!$C$56)+('기준연도 활동자료 입력'!BC22*Reference!$D$56))</f>
        <v/>
      </c>
      <c r="Q22" s="328" t="str">
        <f>IF('기준연도 활동자료 입력'!Q22="","",
('기준연도 활동자료 입력'!AD22*Reference!$B$56)+('기준연도 활동자료 입력'!AQ22*Reference!$C$56)+('기준연도 활동자료 입력'!BD22*Reference!$D$56))</f>
        <v/>
      </c>
      <c r="R22" s="328" t="str">
        <f>IF('기준연도 활동자료 입력'!R22="","",
('기준연도 활동자료 입력'!AE22*Reference!$B$56)+('기준연도 활동자료 입력'!AR22*Reference!$C$56)+('기준연도 활동자료 입력'!BE22*Reference!$D$56))</f>
        <v/>
      </c>
      <c r="S22" s="328" t="str">
        <f>IF('기준연도 활동자료 입력'!S22="","",
('기준연도 활동자료 입력'!AF22*Reference!$B$56)+('기준연도 활동자료 입력'!AS22*Reference!$C$56)+('기준연도 활동자료 입력'!BF22*Reference!$D$56))</f>
        <v/>
      </c>
      <c r="T22" s="329" t="str">
        <f>IF('기준연도 활동자료 입력'!T22="","",
('기준연도 활동자료 입력'!AG22*Reference!$B$56)+('기준연도 활동자료 입력'!AT22*Reference!$C$56)+('기준연도 활동자료 입력'!BG22*Reference!$D$56))</f>
        <v/>
      </c>
      <c r="U22" s="320">
        <f t="shared" si="0"/>
        <v>0</v>
      </c>
    </row>
    <row r="23" spans="1:21">
      <c r="A23" s="2"/>
      <c r="B23" s="503"/>
      <c r="C23" s="482"/>
      <c r="D23" s="483"/>
      <c r="E23" s="14" t="str">
        <f>IF('기준연도 활동자료 입력'!E23="","",'기준연도 활동자료 입력'!E23)</f>
        <v/>
      </c>
      <c r="F23" s="15" t="str">
        <f>IF('기준연도 활동자료 입력'!F23="","",'기준연도 활동자료 입력'!F23)</f>
        <v/>
      </c>
      <c r="G23" s="25" t="str">
        <f>IF('기준연도 활동자료 입력'!G23="","",'기준연도 활동자료 입력'!G23)</f>
        <v/>
      </c>
      <c r="H23" s="16" t="str">
        <f>IF('기준연도 활동자료 입력'!H23="","",'기준연도 활동자료 입력'!H23)</f>
        <v/>
      </c>
      <c r="I23" s="330" t="str">
        <f>IF('기준연도 활동자료 입력'!I23="","",
('기준연도 활동자료 입력'!V23*Reference!$B$56)+('기준연도 활동자료 입력'!AI23*Reference!$C$56)+('기준연도 활동자료 입력'!AV23*Reference!$D$56))</f>
        <v/>
      </c>
      <c r="J23" s="331" t="str">
        <f>IF('기준연도 활동자료 입력'!J23="","",
('기준연도 활동자료 입력'!W23*Reference!$B$56)+('기준연도 활동자료 입력'!AJ23*Reference!$C$56)+('기준연도 활동자료 입력'!AW23*Reference!$D$56))</f>
        <v/>
      </c>
      <c r="K23" s="331" t="str">
        <f>IF('기준연도 활동자료 입력'!K23="","",
('기준연도 활동자료 입력'!X23*Reference!$B$56)+('기준연도 활동자료 입력'!AK23*Reference!$C$56)+('기준연도 활동자료 입력'!AX23*Reference!$D$56))</f>
        <v/>
      </c>
      <c r="L23" s="331" t="str">
        <f>IF('기준연도 활동자료 입력'!L23="","",
('기준연도 활동자료 입력'!Y23*Reference!$B$56)+('기준연도 활동자료 입력'!AL23*Reference!$C$56)+('기준연도 활동자료 입력'!AY23*Reference!$D$56))</f>
        <v/>
      </c>
      <c r="M23" s="331" t="str">
        <f>IF('기준연도 활동자료 입력'!M23="","",
('기준연도 활동자료 입력'!Z23*Reference!$B$56)+('기준연도 활동자료 입력'!AM23*Reference!$C$56)+('기준연도 활동자료 입력'!AZ23*Reference!$D$56))</f>
        <v/>
      </c>
      <c r="N23" s="331" t="str">
        <f>IF('기준연도 활동자료 입력'!N23="","",
('기준연도 활동자료 입력'!AA23*Reference!$B$56)+('기준연도 활동자료 입력'!AN23*Reference!$C$56)+('기준연도 활동자료 입력'!BA23*Reference!$D$56))</f>
        <v/>
      </c>
      <c r="O23" s="331" t="str">
        <f>IF('기준연도 활동자료 입력'!O23="","",
('기준연도 활동자료 입력'!AB23*Reference!$B$56)+('기준연도 활동자료 입력'!AO23*Reference!$C$56)+('기준연도 활동자료 입력'!BB23*Reference!$D$56))</f>
        <v/>
      </c>
      <c r="P23" s="331" t="str">
        <f>IF('기준연도 활동자료 입력'!P23="","",
('기준연도 활동자료 입력'!AC23*Reference!$B$56)+('기준연도 활동자료 입력'!AP23*Reference!$C$56)+('기준연도 활동자료 입력'!BC23*Reference!$D$56))</f>
        <v/>
      </c>
      <c r="Q23" s="331" t="str">
        <f>IF('기준연도 활동자료 입력'!Q23="","",
('기준연도 활동자료 입력'!AD23*Reference!$B$56)+('기준연도 활동자료 입력'!AQ23*Reference!$C$56)+('기준연도 활동자료 입력'!BD23*Reference!$D$56))</f>
        <v/>
      </c>
      <c r="R23" s="331" t="str">
        <f>IF('기준연도 활동자료 입력'!R23="","",
('기준연도 활동자료 입력'!AE23*Reference!$B$56)+('기준연도 활동자료 입력'!AR23*Reference!$C$56)+('기준연도 활동자료 입력'!BE23*Reference!$D$56))</f>
        <v/>
      </c>
      <c r="S23" s="331" t="str">
        <f>IF('기준연도 활동자료 입력'!S23="","",
('기준연도 활동자료 입력'!AF23*Reference!$B$56)+('기준연도 활동자료 입력'!AS23*Reference!$C$56)+('기준연도 활동자료 입력'!BF23*Reference!$D$56))</f>
        <v/>
      </c>
      <c r="T23" s="332" t="str">
        <f>IF('기준연도 활동자료 입력'!T23="","",
('기준연도 활동자료 입력'!AG23*Reference!$B$56)+('기준연도 활동자료 입력'!AT23*Reference!$C$56)+('기준연도 활동자료 입력'!BG23*Reference!$D$56))</f>
        <v/>
      </c>
      <c r="U23" s="321">
        <f t="shared" si="0"/>
        <v>0</v>
      </c>
    </row>
    <row r="24" spans="1:21">
      <c r="A24" s="2"/>
      <c r="B24" s="503"/>
      <c r="C24" s="482"/>
      <c r="D24" s="483"/>
      <c r="E24" s="14" t="str">
        <f>IF('기준연도 활동자료 입력'!E24="","",'기준연도 활동자료 입력'!E24)</f>
        <v/>
      </c>
      <c r="F24" s="15" t="str">
        <f>IF('기준연도 활동자료 입력'!F24="","",'기준연도 활동자료 입력'!F24)</f>
        <v/>
      </c>
      <c r="G24" s="25" t="str">
        <f>IF('기준연도 활동자료 입력'!G24="","",'기준연도 활동자료 입력'!G24)</f>
        <v/>
      </c>
      <c r="H24" s="16" t="str">
        <f>IF('기준연도 활동자료 입력'!H24="","",'기준연도 활동자료 입력'!H24)</f>
        <v/>
      </c>
      <c r="I24" s="330" t="str">
        <f>IF('기준연도 활동자료 입력'!I24="","",
('기준연도 활동자료 입력'!V24*Reference!$B$56)+('기준연도 활동자료 입력'!AI24*Reference!$C$56)+('기준연도 활동자료 입력'!AV24*Reference!$D$56))</f>
        <v/>
      </c>
      <c r="J24" s="331" t="str">
        <f>IF('기준연도 활동자료 입력'!J24="","",
('기준연도 활동자료 입력'!W24*Reference!$B$56)+('기준연도 활동자료 입력'!AJ24*Reference!$C$56)+('기준연도 활동자료 입력'!AW24*Reference!$D$56))</f>
        <v/>
      </c>
      <c r="K24" s="331" t="str">
        <f>IF('기준연도 활동자료 입력'!K24="","",
('기준연도 활동자료 입력'!X24*Reference!$B$56)+('기준연도 활동자료 입력'!AK24*Reference!$C$56)+('기준연도 활동자료 입력'!AX24*Reference!$D$56))</f>
        <v/>
      </c>
      <c r="L24" s="331" t="str">
        <f>IF('기준연도 활동자료 입력'!L24="","",
('기준연도 활동자료 입력'!Y24*Reference!$B$56)+('기준연도 활동자료 입력'!AL24*Reference!$C$56)+('기준연도 활동자료 입력'!AY24*Reference!$D$56))</f>
        <v/>
      </c>
      <c r="M24" s="331" t="str">
        <f>IF('기준연도 활동자료 입력'!M24="","",
('기준연도 활동자료 입력'!Z24*Reference!$B$56)+('기준연도 활동자료 입력'!AM24*Reference!$C$56)+('기준연도 활동자료 입력'!AZ24*Reference!$D$56))</f>
        <v/>
      </c>
      <c r="N24" s="331" t="str">
        <f>IF('기준연도 활동자료 입력'!N24="","",
('기준연도 활동자료 입력'!AA24*Reference!$B$56)+('기준연도 활동자료 입력'!AN24*Reference!$C$56)+('기준연도 활동자료 입력'!BA24*Reference!$D$56))</f>
        <v/>
      </c>
      <c r="O24" s="331" t="str">
        <f>IF('기준연도 활동자료 입력'!O24="","",
('기준연도 활동자료 입력'!AB24*Reference!$B$56)+('기준연도 활동자료 입력'!AO24*Reference!$C$56)+('기준연도 활동자료 입력'!BB24*Reference!$D$56))</f>
        <v/>
      </c>
      <c r="P24" s="331" t="str">
        <f>IF('기준연도 활동자료 입력'!P24="","",
('기준연도 활동자료 입력'!AC24*Reference!$B$56)+('기준연도 활동자료 입력'!AP24*Reference!$C$56)+('기준연도 활동자료 입력'!BC24*Reference!$D$56))</f>
        <v/>
      </c>
      <c r="Q24" s="331" t="str">
        <f>IF('기준연도 활동자료 입력'!Q24="","",
('기준연도 활동자료 입력'!AD24*Reference!$B$56)+('기준연도 활동자료 입력'!AQ24*Reference!$C$56)+('기준연도 활동자료 입력'!BD24*Reference!$D$56))</f>
        <v/>
      </c>
      <c r="R24" s="331" t="str">
        <f>IF('기준연도 활동자료 입력'!R24="","",
('기준연도 활동자료 입력'!AE24*Reference!$B$56)+('기준연도 활동자료 입력'!AR24*Reference!$C$56)+('기준연도 활동자료 입력'!BE24*Reference!$D$56))</f>
        <v/>
      </c>
      <c r="S24" s="331" t="str">
        <f>IF('기준연도 활동자료 입력'!S24="","",
('기준연도 활동자료 입력'!AF24*Reference!$B$56)+('기준연도 활동자료 입력'!AS24*Reference!$C$56)+('기준연도 활동자료 입력'!BF24*Reference!$D$56))</f>
        <v/>
      </c>
      <c r="T24" s="332" t="str">
        <f>IF('기준연도 활동자료 입력'!T24="","",
('기준연도 활동자료 입력'!AG24*Reference!$B$56)+('기준연도 활동자료 입력'!AT24*Reference!$C$56)+('기준연도 활동자료 입력'!BG24*Reference!$D$56))</f>
        <v/>
      </c>
      <c r="U24" s="321">
        <f t="shared" si="0"/>
        <v>0</v>
      </c>
    </row>
    <row r="25" spans="1:21">
      <c r="A25" s="2"/>
      <c r="B25" s="503"/>
      <c r="C25" s="482"/>
      <c r="D25" s="483"/>
      <c r="E25" s="14" t="str">
        <f>IF('기준연도 활동자료 입력'!E25="","",'기준연도 활동자료 입력'!E25)</f>
        <v/>
      </c>
      <c r="F25" s="15" t="str">
        <f>IF('기준연도 활동자료 입력'!F25="","",'기준연도 활동자료 입력'!F25)</f>
        <v/>
      </c>
      <c r="G25" s="25" t="str">
        <f>IF('기준연도 활동자료 입력'!G25="","",'기준연도 활동자료 입력'!G25)</f>
        <v/>
      </c>
      <c r="H25" s="16" t="str">
        <f>IF('기준연도 활동자료 입력'!H25="","",'기준연도 활동자료 입력'!H25)</f>
        <v/>
      </c>
      <c r="I25" s="330" t="str">
        <f>IF('기준연도 활동자료 입력'!I25="","",
('기준연도 활동자료 입력'!V25*Reference!$B$56)+('기준연도 활동자료 입력'!AI25*Reference!$C$56)+('기준연도 활동자료 입력'!AV25*Reference!$D$56))</f>
        <v/>
      </c>
      <c r="J25" s="331" t="str">
        <f>IF('기준연도 활동자료 입력'!J25="","",
('기준연도 활동자료 입력'!W25*Reference!$B$56)+('기준연도 활동자료 입력'!AJ25*Reference!$C$56)+('기준연도 활동자료 입력'!AW25*Reference!$D$56))</f>
        <v/>
      </c>
      <c r="K25" s="331" t="str">
        <f>IF('기준연도 활동자료 입력'!K25="","",
('기준연도 활동자료 입력'!X25*Reference!$B$56)+('기준연도 활동자료 입력'!AK25*Reference!$C$56)+('기준연도 활동자료 입력'!AX25*Reference!$D$56))</f>
        <v/>
      </c>
      <c r="L25" s="331" t="str">
        <f>IF('기준연도 활동자료 입력'!L25="","",
('기준연도 활동자료 입력'!Y25*Reference!$B$56)+('기준연도 활동자료 입력'!AL25*Reference!$C$56)+('기준연도 활동자료 입력'!AY25*Reference!$D$56))</f>
        <v/>
      </c>
      <c r="M25" s="331" t="str">
        <f>IF('기준연도 활동자료 입력'!M25="","",
('기준연도 활동자료 입력'!Z25*Reference!$B$56)+('기준연도 활동자료 입력'!AM25*Reference!$C$56)+('기준연도 활동자료 입력'!AZ25*Reference!$D$56))</f>
        <v/>
      </c>
      <c r="N25" s="331" t="str">
        <f>IF('기준연도 활동자료 입력'!N25="","",
('기준연도 활동자료 입력'!AA25*Reference!$B$56)+('기준연도 활동자료 입력'!AN25*Reference!$C$56)+('기준연도 활동자료 입력'!BA25*Reference!$D$56))</f>
        <v/>
      </c>
      <c r="O25" s="331" t="str">
        <f>IF('기준연도 활동자료 입력'!O25="","",
('기준연도 활동자료 입력'!AB25*Reference!$B$56)+('기준연도 활동자료 입력'!AO25*Reference!$C$56)+('기준연도 활동자료 입력'!BB25*Reference!$D$56))</f>
        <v/>
      </c>
      <c r="P25" s="331" t="str">
        <f>IF('기준연도 활동자료 입력'!P25="","",
('기준연도 활동자료 입력'!AC25*Reference!$B$56)+('기준연도 활동자료 입력'!AP25*Reference!$C$56)+('기준연도 활동자료 입력'!BC25*Reference!$D$56))</f>
        <v/>
      </c>
      <c r="Q25" s="331" t="str">
        <f>IF('기준연도 활동자료 입력'!Q25="","",
('기준연도 활동자료 입력'!AD25*Reference!$B$56)+('기준연도 활동자료 입력'!AQ25*Reference!$C$56)+('기준연도 활동자료 입력'!BD25*Reference!$D$56))</f>
        <v/>
      </c>
      <c r="R25" s="331" t="str">
        <f>IF('기준연도 활동자료 입력'!R25="","",
('기준연도 활동자료 입력'!AE25*Reference!$B$56)+('기준연도 활동자료 입력'!AR25*Reference!$C$56)+('기준연도 활동자료 입력'!BE25*Reference!$D$56))</f>
        <v/>
      </c>
      <c r="S25" s="331" t="str">
        <f>IF('기준연도 활동자료 입력'!S25="","",
('기준연도 활동자료 입력'!AF25*Reference!$B$56)+('기준연도 활동자료 입력'!AS25*Reference!$C$56)+('기준연도 활동자료 입력'!BF25*Reference!$D$56))</f>
        <v/>
      </c>
      <c r="T25" s="332" t="str">
        <f>IF('기준연도 활동자료 입력'!T25="","",
('기준연도 활동자료 입력'!AG25*Reference!$B$56)+('기준연도 활동자료 입력'!AT25*Reference!$C$56)+('기준연도 활동자료 입력'!BG25*Reference!$D$56))</f>
        <v/>
      </c>
      <c r="U25" s="321">
        <f t="shared" si="0"/>
        <v>0</v>
      </c>
    </row>
    <row r="26" spans="1:21" ht="17.5" thickBot="1">
      <c r="A26" s="2"/>
      <c r="B26" s="503"/>
      <c r="C26" s="482"/>
      <c r="D26" s="483"/>
      <c r="E26" s="51" t="str">
        <f>IF('기준연도 활동자료 입력'!E26="","",'기준연도 활동자료 입력'!E26)</f>
        <v/>
      </c>
      <c r="F26" s="52" t="str">
        <f>IF('기준연도 활동자료 입력'!F26="","",'기준연도 활동자료 입력'!F26)</f>
        <v/>
      </c>
      <c r="G26" s="53" t="str">
        <f>IF('기준연도 활동자료 입력'!G26="","",'기준연도 활동자료 입력'!G26)</f>
        <v/>
      </c>
      <c r="H26" s="54" t="str">
        <f>IF('기준연도 활동자료 입력'!H26="","",'기준연도 활동자료 입력'!H26)</f>
        <v/>
      </c>
      <c r="I26" s="339" t="str">
        <f>IF('기준연도 활동자료 입력'!I26="","",
('기준연도 활동자료 입력'!V26*Reference!$B$56)+('기준연도 활동자료 입력'!AI26*Reference!$C$56)+('기준연도 활동자료 입력'!AV26*Reference!$D$56))</f>
        <v/>
      </c>
      <c r="J26" s="340" t="str">
        <f>IF('기준연도 활동자료 입력'!J26="","",
('기준연도 활동자료 입력'!W26*Reference!$B$56)+('기준연도 활동자료 입력'!AJ26*Reference!$C$56)+('기준연도 활동자료 입력'!AW26*Reference!$D$56))</f>
        <v/>
      </c>
      <c r="K26" s="340" t="str">
        <f>IF('기준연도 활동자료 입력'!K26="","",
('기준연도 활동자료 입력'!X26*Reference!$B$56)+('기준연도 활동자료 입력'!AK26*Reference!$C$56)+('기준연도 활동자료 입력'!AX26*Reference!$D$56))</f>
        <v/>
      </c>
      <c r="L26" s="340" t="str">
        <f>IF('기준연도 활동자료 입력'!L26="","",
('기준연도 활동자료 입력'!Y26*Reference!$B$56)+('기준연도 활동자료 입력'!AL26*Reference!$C$56)+('기준연도 활동자료 입력'!AY26*Reference!$D$56))</f>
        <v/>
      </c>
      <c r="M26" s="340" t="str">
        <f>IF('기준연도 활동자료 입력'!M26="","",
('기준연도 활동자료 입력'!Z26*Reference!$B$56)+('기준연도 활동자료 입력'!AM26*Reference!$C$56)+('기준연도 활동자료 입력'!AZ26*Reference!$D$56))</f>
        <v/>
      </c>
      <c r="N26" s="340" t="str">
        <f>IF('기준연도 활동자료 입력'!N26="","",
('기준연도 활동자료 입력'!AA26*Reference!$B$56)+('기준연도 활동자료 입력'!AN26*Reference!$C$56)+('기준연도 활동자료 입력'!BA26*Reference!$D$56))</f>
        <v/>
      </c>
      <c r="O26" s="340" t="str">
        <f>IF('기준연도 활동자료 입력'!O26="","",
('기준연도 활동자료 입력'!AB26*Reference!$B$56)+('기준연도 활동자료 입력'!AO26*Reference!$C$56)+('기준연도 활동자료 입력'!BB26*Reference!$D$56))</f>
        <v/>
      </c>
      <c r="P26" s="340" t="str">
        <f>IF('기준연도 활동자료 입력'!P26="","",
('기준연도 활동자료 입력'!AC26*Reference!$B$56)+('기준연도 활동자료 입력'!AP26*Reference!$C$56)+('기준연도 활동자료 입력'!BC26*Reference!$D$56))</f>
        <v/>
      </c>
      <c r="Q26" s="340" t="str">
        <f>IF('기준연도 활동자료 입력'!Q26="","",
('기준연도 활동자료 입력'!AD26*Reference!$B$56)+('기준연도 활동자료 입력'!AQ26*Reference!$C$56)+('기준연도 활동자료 입력'!BD26*Reference!$D$56))</f>
        <v/>
      </c>
      <c r="R26" s="340" t="str">
        <f>IF('기준연도 활동자료 입력'!R26="","",
('기준연도 활동자료 입력'!AE26*Reference!$B$56)+('기준연도 활동자료 입력'!AR26*Reference!$C$56)+('기준연도 활동자료 입력'!BE26*Reference!$D$56))</f>
        <v/>
      </c>
      <c r="S26" s="340" t="str">
        <f>IF('기준연도 활동자료 입력'!S26="","",
('기준연도 활동자료 입력'!AF26*Reference!$B$56)+('기준연도 활동자료 입력'!AS26*Reference!$C$56)+('기준연도 활동자료 입력'!BF26*Reference!$D$56))</f>
        <v/>
      </c>
      <c r="T26" s="341" t="str">
        <f>IF('기준연도 활동자료 입력'!T26="","",
('기준연도 활동자료 입력'!AG26*Reference!$B$56)+('기준연도 활동자료 입력'!AT26*Reference!$C$56)+('기준연도 활동자료 입력'!BG26*Reference!$D$56))</f>
        <v/>
      </c>
      <c r="U26" s="324">
        <f t="shared" si="0"/>
        <v>0</v>
      </c>
    </row>
    <row r="27" spans="1:21">
      <c r="A27" s="2"/>
      <c r="B27" s="503"/>
      <c r="C27" s="531" t="s">
        <v>260</v>
      </c>
      <c r="D27" s="521" t="s">
        <v>1</v>
      </c>
      <c r="E27" s="522"/>
      <c r="F27" s="522"/>
      <c r="G27" s="522"/>
      <c r="H27" s="523"/>
      <c r="I27" s="458" t="s">
        <v>319</v>
      </c>
      <c r="J27" s="459"/>
      <c r="K27" s="459"/>
      <c r="L27" s="459"/>
      <c r="M27" s="459"/>
      <c r="N27" s="459"/>
      <c r="O27" s="459"/>
      <c r="P27" s="459"/>
      <c r="Q27" s="459"/>
      <c r="R27" s="459"/>
      <c r="S27" s="459"/>
      <c r="T27" s="459"/>
      <c r="U27" s="464"/>
    </row>
    <row r="28" spans="1:21" ht="17.5" thickBot="1">
      <c r="A28" s="2"/>
      <c r="B28" s="503"/>
      <c r="C28" s="475"/>
      <c r="D28" s="45" t="s">
        <v>275</v>
      </c>
      <c r="E28" s="42" t="s">
        <v>272</v>
      </c>
      <c r="F28" s="5" t="s">
        <v>276</v>
      </c>
      <c r="G28" s="5" t="s">
        <v>305</v>
      </c>
      <c r="H28" s="6" t="s">
        <v>2</v>
      </c>
      <c r="I28" s="4" t="s">
        <v>6</v>
      </c>
      <c r="J28" s="8" t="s">
        <v>7</v>
      </c>
      <c r="K28" s="8" t="s">
        <v>8</v>
      </c>
      <c r="L28" s="8" t="s">
        <v>9</v>
      </c>
      <c r="M28" s="8" t="s">
        <v>10</v>
      </c>
      <c r="N28" s="8" t="s">
        <v>11</v>
      </c>
      <c r="O28" s="8" t="s">
        <v>12</v>
      </c>
      <c r="P28" s="8" t="s">
        <v>13</v>
      </c>
      <c r="Q28" s="8" t="s">
        <v>14</v>
      </c>
      <c r="R28" s="8" t="s">
        <v>15</v>
      </c>
      <c r="S28" s="8" t="s">
        <v>16</v>
      </c>
      <c r="T28" s="46" t="s">
        <v>17</v>
      </c>
      <c r="U28" s="10" t="s">
        <v>18</v>
      </c>
    </row>
    <row r="29" spans="1:21" ht="17.25" customHeight="1" thickTop="1">
      <c r="A29" s="2"/>
      <c r="B29" s="503"/>
      <c r="C29" s="475"/>
      <c r="D29" s="486" t="s">
        <v>263</v>
      </c>
      <c r="E29" s="27" t="str">
        <f>IF('기준연도 활동자료 입력'!E29="","",'기준연도 활동자료 입력'!E29)</f>
        <v/>
      </c>
      <c r="F29" s="47" t="str">
        <f>IF('기준연도 활동자료 입력'!F29="","",'기준연도 활동자료 입력'!F29)</f>
        <v/>
      </c>
      <c r="G29" s="47" t="str">
        <f>IF('기준연도 활동자료 입력'!G29="","",'기준연도 활동자료 입력'!G29)</f>
        <v/>
      </c>
      <c r="H29" s="29" t="str">
        <f>IF('기준연도 활동자료 입력'!H29="","",'기준연도 활동자료 입력'!H29)</f>
        <v/>
      </c>
      <c r="I29" s="342" t="str">
        <f>IF('기준연도 활동자료 입력'!I29="","",
('기준연도 활동자료 입력'!V29*Reference!$B$56)+('기준연도 활동자료 입력'!AI29*Reference!$C$56)+('기준연도 활동자료 입력'!AV29*Reference!$D$56))</f>
        <v/>
      </c>
      <c r="J29" s="337" t="str">
        <f>IF('기준연도 활동자료 입력'!J29="","",
('기준연도 활동자료 입력'!W29*Reference!$B$56)+('기준연도 활동자료 입력'!AJ29*Reference!$C$56)+('기준연도 활동자료 입력'!AW29*Reference!$D$56))</f>
        <v/>
      </c>
      <c r="K29" s="337" t="str">
        <f>IF('기준연도 활동자료 입력'!K29="","",
('기준연도 활동자료 입력'!X29*Reference!$B$56)+('기준연도 활동자료 입력'!AK29*Reference!$C$56)+('기준연도 활동자료 입력'!AX29*Reference!$D$56))</f>
        <v/>
      </c>
      <c r="L29" s="337" t="str">
        <f>IF('기준연도 활동자료 입력'!L29="","",
('기준연도 활동자료 입력'!Y29*Reference!$B$56)+('기준연도 활동자료 입력'!AL29*Reference!$C$56)+('기준연도 활동자료 입력'!AY29*Reference!$D$56))</f>
        <v/>
      </c>
      <c r="M29" s="337" t="str">
        <f>IF('기준연도 활동자료 입력'!M29="","",
('기준연도 활동자료 입력'!Z29*Reference!$B$56)+('기준연도 활동자료 입력'!AM29*Reference!$C$56)+('기준연도 활동자료 입력'!AZ29*Reference!$D$56))</f>
        <v/>
      </c>
      <c r="N29" s="337" t="str">
        <f>IF('기준연도 활동자료 입력'!N29="","",
('기준연도 활동자료 입력'!AA29*Reference!$B$56)+('기준연도 활동자료 입력'!AN29*Reference!$C$56)+('기준연도 활동자료 입력'!BA29*Reference!$D$56))</f>
        <v/>
      </c>
      <c r="O29" s="337" t="str">
        <f>IF('기준연도 활동자료 입력'!O29="","",
('기준연도 활동자료 입력'!AB29*Reference!$B$56)+('기준연도 활동자료 입력'!AO29*Reference!$C$56)+('기준연도 활동자료 입력'!BB29*Reference!$D$56))</f>
        <v/>
      </c>
      <c r="P29" s="337" t="str">
        <f>IF('기준연도 활동자료 입력'!P29="","",
('기준연도 활동자료 입력'!AC29*Reference!$B$56)+('기준연도 활동자료 입력'!AP29*Reference!$C$56)+('기준연도 활동자료 입력'!BC29*Reference!$D$56))</f>
        <v/>
      </c>
      <c r="Q29" s="337" t="str">
        <f>IF('기준연도 활동자료 입력'!Q29="","",
('기준연도 활동자료 입력'!AD29*Reference!$B$56)+('기준연도 활동자료 입력'!AQ29*Reference!$C$56)+('기준연도 활동자료 입력'!BD29*Reference!$D$56))</f>
        <v/>
      </c>
      <c r="R29" s="337" t="str">
        <f>IF('기준연도 활동자료 입력'!R29="","",
('기준연도 활동자료 입력'!AE29*Reference!$B$56)+('기준연도 활동자료 입력'!AR29*Reference!$C$56)+('기준연도 활동자료 입력'!BE29*Reference!$D$56))</f>
        <v/>
      </c>
      <c r="S29" s="337" t="str">
        <f>IF('기준연도 활동자료 입력'!S29="","",
('기준연도 활동자료 입력'!AF29*Reference!$B$56)+('기준연도 활동자료 입력'!AS29*Reference!$C$56)+('기준연도 활동자료 입력'!BF29*Reference!$D$56))</f>
        <v/>
      </c>
      <c r="T29" s="343" t="str">
        <f>IF('기준연도 활동자료 입력'!T29="","",
('기준연도 활동자료 입력'!AG29*Reference!$B$56)+('기준연도 활동자료 입력'!AT29*Reference!$C$56)+('기준연도 활동자료 입력'!BG29*Reference!$D$56))</f>
        <v/>
      </c>
      <c r="U29" s="323">
        <f>ROUND(SUM(I29:T29),3)</f>
        <v>0</v>
      </c>
    </row>
    <row r="30" spans="1:21">
      <c r="A30" s="2"/>
      <c r="B30" s="503"/>
      <c r="C30" s="475"/>
      <c r="D30" s="486"/>
      <c r="E30" s="11" t="str">
        <f>IF('기준연도 활동자료 입력'!E30="","",'기준연도 활동자료 입력'!E30)</f>
        <v/>
      </c>
      <c r="F30" s="12" t="str">
        <f>IF('기준연도 활동자료 입력'!F30="","",'기준연도 활동자료 입력'!F30)</f>
        <v/>
      </c>
      <c r="G30" s="15" t="str">
        <f>IF('기준연도 활동자료 입력'!G30="","",'기준연도 활동자료 입력'!G30)</f>
        <v/>
      </c>
      <c r="H30" s="16" t="str">
        <f>IF('기준연도 활동자료 입력'!H30="","",'기준연도 활동자료 입력'!H30)</f>
        <v/>
      </c>
      <c r="I30" s="344" t="str">
        <f>IF('기준연도 활동자료 입력'!I30="","",
('기준연도 활동자료 입력'!V30*Reference!$B$56)+('기준연도 활동자료 입력'!AI30*Reference!$C$56)+('기준연도 활동자료 입력'!AV30*Reference!$D$56))</f>
        <v/>
      </c>
      <c r="J30" s="331" t="str">
        <f>IF('기준연도 활동자료 입력'!J30="","",
('기준연도 활동자료 입력'!W30*Reference!$B$56)+('기준연도 활동자료 입력'!AJ30*Reference!$C$56)+('기준연도 활동자료 입력'!AW30*Reference!$D$56))</f>
        <v/>
      </c>
      <c r="K30" s="331" t="str">
        <f>IF('기준연도 활동자료 입력'!K30="","",
('기준연도 활동자료 입력'!X30*Reference!$B$56)+('기준연도 활동자료 입력'!AK30*Reference!$C$56)+('기준연도 활동자료 입력'!AX30*Reference!$D$56))</f>
        <v/>
      </c>
      <c r="L30" s="331" t="str">
        <f>IF('기준연도 활동자료 입력'!L30="","",
('기준연도 활동자료 입력'!Y30*Reference!$B$56)+('기준연도 활동자료 입력'!AL30*Reference!$C$56)+('기준연도 활동자료 입력'!AY30*Reference!$D$56))</f>
        <v/>
      </c>
      <c r="M30" s="331" t="str">
        <f>IF('기준연도 활동자료 입력'!M30="","",
('기준연도 활동자료 입력'!Z30*Reference!$B$56)+('기준연도 활동자료 입력'!AM30*Reference!$C$56)+('기준연도 활동자료 입력'!AZ30*Reference!$D$56))</f>
        <v/>
      </c>
      <c r="N30" s="331" t="str">
        <f>IF('기준연도 활동자료 입력'!N30="","",
('기준연도 활동자료 입력'!AA30*Reference!$B$56)+('기준연도 활동자료 입력'!AN30*Reference!$C$56)+('기준연도 활동자료 입력'!BA30*Reference!$D$56))</f>
        <v/>
      </c>
      <c r="O30" s="331" t="str">
        <f>IF('기준연도 활동자료 입력'!O30="","",
('기준연도 활동자료 입력'!AB30*Reference!$B$56)+('기준연도 활동자료 입력'!AO30*Reference!$C$56)+('기준연도 활동자료 입력'!BB30*Reference!$D$56))</f>
        <v/>
      </c>
      <c r="P30" s="331" t="str">
        <f>IF('기준연도 활동자료 입력'!P30="","",
('기준연도 활동자료 입력'!AC30*Reference!$B$56)+('기준연도 활동자료 입력'!AP30*Reference!$C$56)+('기준연도 활동자료 입력'!BC30*Reference!$D$56))</f>
        <v/>
      </c>
      <c r="Q30" s="331" t="str">
        <f>IF('기준연도 활동자료 입력'!Q30="","",
('기준연도 활동자료 입력'!AD30*Reference!$B$56)+('기준연도 활동자료 입력'!AQ30*Reference!$C$56)+('기준연도 활동자료 입력'!BD30*Reference!$D$56))</f>
        <v/>
      </c>
      <c r="R30" s="331" t="str">
        <f>IF('기준연도 활동자료 입력'!R30="","",
('기준연도 활동자료 입력'!AE30*Reference!$B$56)+('기준연도 활동자료 입력'!AR30*Reference!$C$56)+('기준연도 활동자료 입력'!BE30*Reference!$D$56))</f>
        <v/>
      </c>
      <c r="S30" s="331" t="str">
        <f>IF('기준연도 활동자료 입력'!S30="","",
('기준연도 활동자료 입력'!AF30*Reference!$B$56)+('기준연도 활동자료 입력'!AS30*Reference!$C$56)+('기준연도 활동자료 입력'!BF30*Reference!$D$56))</f>
        <v/>
      </c>
      <c r="T30" s="345" t="str">
        <f>IF('기준연도 활동자료 입력'!T30="","",
('기준연도 활동자료 입력'!AG30*Reference!$B$56)+('기준연도 활동자료 입력'!AT30*Reference!$C$56)+('기준연도 활동자료 입력'!BG30*Reference!$D$56))</f>
        <v/>
      </c>
      <c r="U30" s="320">
        <f t="shared" ref="U30:U38" si="1">ROUND(SUM(I30:T30),3)</f>
        <v>0</v>
      </c>
    </row>
    <row r="31" spans="1:21">
      <c r="A31" s="2"/>
      <c r="B31" s="503"/>
      <c r="C31" s="475"/>
      <c r="D31" s="486"/>
      <c r="E31" s="11" t="str">
        <f>IF('기준연도 활동자료 입력'!E31="","",'기준연도 활동자료 입력'!E31)</f>
        <v/>
      </c>
      <c r="F31" s="12" t="str">
        <f>IF('기준연도 활동자료 입력'!F31="","",'기준연도 활동자료 입력'!F31)</f>
        <v/>
      </c>
      <c r="G31" s="15" t="str">
        <f>IF('기준연도 활동자료 입력'!G31="","",'기준연도 활동자료 입력'!G31)</f>
        <v/>
      </c>
      <c r="H31" s="16" t="str">
        <f>IF('기준연도 활동자료 입력'!H31="","",'기준연도 활동자료 입력'!H31)</f>
        <v/>
      </c>
      <c r="I31" s="344" t="str">
        <f>IF('기준연도 활동자료 입력'!I31="","",
('기준연도 활동자료 입력'!V31*Reference!$B$56)+('기준연도 활동자료 입력'!AI31*Reference!$C$56)+('기준연도 활동자료 입력'!AV31*Reference!$D$56))</f>
        <v/>
      </c>
      <c r="J31" s="331" t="str">
        <f>IF('기준연도 활동자료 입력'!J31="","",
('기준연도 활동자료 입력'!W31*Reference!$B$56)+('기준연도 활동자료 입력'!AJ31*Reference!$C$56)+('기준연도 활동자료 입력'!AW31*Reference!$D$56))</f>
        <v/>
      </c>
      <c r="K31" s="331" t="str">
        <f>IF('기준연도 활동자료 입력'!K31="","",
('기준연도 활동자료 입력'!X31*Reference!$B$56)+('기준연도 활동자료 입력'!AK31*Reference!$C$56)+('기준연도 활동자료 입력'!AX31*Reference!$D$56))</f>
        <v/>
      </c>
      <c r="L31" s="331" t="str">
        <f>IF('기준연도 활동자료 입력'!L31="","",
('기준연도 활동자료 입력'!Y31*Reference!$B$56)+('기준연도 활동자료 입력'!AL31*Reference!$C$56)+('기준연도 활동자료 입력'!AY31*Reference!$D$56))</f>
        <v/>
      </c>
      <c r="M31" s="331" t="str">
        <f>IF('기준연도 활동자료 입력'!M31="","",
('기준연도 활동자료 입력'!Z31*Reference!$B$56)+('기준연도 활동자료 입력'!AM31*Reference!$C$56)+('기준연도 활동자료 입력'!AZ31*Reference!$D$56))</f>
        <v/>
      </c>
      <c r="N31" s="331" t="str">
        <f>IF('기준연도 활동자료 입력'!N31="","",
('기준연도 활동자료 입력'!AA31*Reference!$B$56)+('기준연도 활동자료 입력'!AN31*Reference!$C$56)+('기준연도 활동자료 입력'!BA31*Reference!$D$56))</f>
        <v/>
      </c>
      <c r="O31" s="331" t="str">
        <f>IF('기준연도 활동자료 입력'!O31="","",
('기준연도 활동자료 입력'!AB31*Reference!$B$56)+('기준연도 활동자료 입력'!AO31*Reference!$C$56)+('기준연도 활동자료 입력'!BB31*Reference!$D$56))</f>
        <v/>
      </c>
      <c r="P31" s="331" t="str">
        <f>IF('기준연도 활동자료 입력'!P31="","",
('기준연도 활동자료 입력'!AC31*Reference!$B$56)+('기준연도 활동자료 입력'!AP31*Reference!$C$56)+('기준연도 활동자료 입력'!BC31*Reference!$D$56))</f>
        <v/>
      </c>
      <c r="Q31" s="331" t="str">
        <f>IF('기준연도 활동자료 입력'!Q31="","",
('기준연도 활동자료 입력'!AD31*Reference!$B$56)+('기준연도 활동자료 입력'!AQ31*Reference!$C$56)+('기준연도 활동자료 입력'!BD31*Reference!$D$56))</f>
        <v/>
      </c>
      <c r="R31" s="331" t="str">
        <f>IF('기준연도 활동자료 입력'!R31="","",
('기준연도 활동자료 입력'!AE31*Reference!$B$56)+('기준연도 활동자료 입력'!AR31*Reference!$C$56)+('기준연도 활동자료 입력'!BE31*Reference!$D$56))</f>
        <v/>
      </c>
      <c r="S31" s="331" t="str">
        <f>IF('기준연도 활동자료 입력'!S31="","",
('기준연도 활동자료 입력'!AF31*Reference!$B$56)+('기준연도 활동자료 입력'!AS31*Reference!$C$56)+('기준연도 활동자료 입력'!BF31*Reference!$D$56))</f>
        <v/>
      </c>
      <c r="T31" s="345" t="str">
        <f>IF('기준연도 활동자료 입력'!T31="","",
('기준연도 활동자료 입력'!AG31*Reference!$B$56)+('기준연도 활동자료 입력'!AT31*Reference!$C$56)+('기준연도 활동자료 입력'!BG31*Reference!$D$56))</f>
        <v/>
      </c>
      <c r="U31" s="320">
        <f t="shared" si="1"/>
        <v>0</v>
      </c>
    </row>
    <row r="32" spans="1:21">
      <c r="A32" s="2"/>
      <c r="B32" s="503"/>
      <c r="C32" s="475"/>
      <c r="D32" s="486"/>
      <c r="E32" s="11" t="str">
        <f>IF('기준연도 활동자료 입력'!E32="","",'기준연도 활동자료 입력'!E32)</f>
        <v/>
      </c>
      <c r="F32" s="12" t="str">
        <f>IF('기준연도 활동자료 입력'!F32="","",'기준연도 활동자료 입력'!F32)</f>
        <v/>
      </c>
      <c r="G32" s="15" t="str">
        <f>IF('기준연도 활동자료 입력'!G32="","",'기준연도 활동자료 입력'!G32)</f>
        <v/>
      </c>
      <c r="H32" s="16" t="str">
        <f>IF('기준연도 활동자료 입력'!H32="","",'기준연도 활동자료 입력'!H32)</f>
        <v/>
      </c>
      <c r="I32" s="344" t="str">
        <f>IF('기준연도 활동자료 입력'!I32="","",
('기준연도 활동자료 입력'!V32*Reference!$B$56)+('기준연도 활동자료 입력'!AI32*Reference!$C$56)+('기준연도 활동자료 입력'!AV32*Reference!$D$56))</f>
        <v/>
      </c>
      <c r="J32" s="331" t="str">
        <f>IF('기준연도 활동자료 입력'!J32="","",
('기준연도 활동자료 입력'!W32*Reference!$B$56)+('기준연도 활동자료 입력'!AJ32*Reference!$C$56)+('기준연도 활동자료 입력'!AW32*Reference!$D$56))</f>
        <v/>
      </c>
      <c r="K32" s="331" t="str">
        <f>IF('기준연도 활동자료 입력'!K32="","",
('기준연도 활동자료 입력'!X32*Reference!$B$56)+('기준연도 활동자료 입력'!AK32*Reference!$C$56)+('기준연도 활동자료 입력'!AX32*Reference!$D$56))</f>
        <v/>
      </c>
      <c r="L32" s="331" t="str">
        <f>IF('기준연도 활동자료 입력'!L32="","",
('기준연도 활동자료 입력'!Y32*Reference!$B$56)+('기준연도 활동자료 입력'!AL32*Reference!$C$56)+('기준연도 활동자료 입력'!AY32*Reference!$D$56))</f>
        <v/>
      </c>
      <c r="M32" s="331" t="str">
        <f>IF('기준연도 활동자료 입력'!M32="","",
('기준연도 활동자료 입력'!Z32*Reference!$B$56)+('기준연도 활동자료 입력'!AM32*Reference!$C$56)+('기준연도 활동자료 입력'!AZ32*Reference!$D$56))</f>
        <v/>
      </c>
      <c r="N32" s="331" t="str">
        <f>IF('기준연도 활동자료 입력'!N32="","",
('기준연도 활동자료 입력'!AA32*Reference!$B$56)+('기준연도 활동자료 입력'!AN32*Reference!$C$56)+('기준연도 활동자료 입력'!BA32*Reference!$D$56))</f>
        <v/>
      </c>
      <c r="O32" s="331" t="str">
        <f>IF('기준연도 활동자료 입력'!O32="","",
('기준연도 활동자료 입력'!AB32*Reference!$B$56)+('기준연도 활동자료 입력'!AO32*Reference!$C$56)+('기준연도 활동자료 입력'!BB32*Reference!$D$56))</f>
        <v/>
      </c>
      <c r="P32" s="331" t="str">
        <f>IF('기준연도 활동자료 입력'!P32="","",
('기준연도 활동자료 입력'!AC32*Reference!$B$56)+('기준연도 활동자료 입력'!AP32*Reference!$C$56)+('기준연도 활동자료 입력'!BC32*Reference!$D$56))</f>
        <v/>
      </c>
      <c r="Q32" s="331" t="str">
        <f>IF('기준연도 활동자료 입력'!Q32="","",
('기준연도 활동자료 입력'!AD32*Reference!$B$56)+('기준연도 활동자료 입력'!AQ32*Reference!$C$56)+('기준연도 활동자료 입력'!BD32*Reference!$D$56))</f>
        <v/>
      </c>
      <c r="R32" s="331" t="str">
        <f>IF('기준연도 활동자료 입력'!R32="","",
('기준연도 활동자료 입력'!AE32*Reference!$B$56)+('기준연도 활동자료 입력'!AR32*Reference!$C$56)+('기준연도 활동자료 입력'!BE32*Reference!$D$56))</f>
        <v/>
      </c>
      <c r="S32" s="331" t="str">
        <f>IF('기준연도 활동자료 입력'!S32="","",
('기준연도 활동자료 입력'!AF32*Reference!$B$56)+('기준연도 활동자료 입력'!AS32*Reference!$C$56)+('기준연도 활동자료 입력'!BF32*Reference!$D$56))</f>
        <v/>
      </c>
      <c r="T32" s="345" t="str">
        <f>IF('기준연도 활동자료 입력'!T32="","",
('기준연도 활동자료 입력'!AG32*Reference!$B$56)+('기준연도 활동자료 입력'!AT32*Reference!$C$56)+('기준연도 활동자료 입력'!BG32*Reference!$D$56))</f>
        <v/>
      </c>
      <c r="U32" s="320">
        <f t="shared" si="1"/>
        <v>0</v>
      </c>
    </row>
    <row r="33" spans="1:21">
      <c r="A33" s="2"/>
      <c r="B33" s="503"/>
      <c r="C33" s="475"/>
      <c r="D33" s="486"/>
      <c r="E33" s="11" t="str">
        <f>IF('기준연도 활동자료 입력'!E33="","",'기준연도 활동자료 입력'!E33)</f>
        <v/>
      </c>
      <c r="F33" s="12" t="str">
        <f>IF('기준연도 활동자료 입력'!F33="","",'기준연도 활동자료 입력'!F33)</f>
        <v/>
      </c>
      <c r="G33" s="15" t="str">
        <f>IF('기준연도 활동자료 입력'!G33="","",'기준연도 활동자료 입력'!G33)</f>
        <v/>
      </c>
      <c r="H33" s="16" t="str">
        <f>IF('기준연도 활동자료 입력'!H33="","",'기준연도 활동자료 입력'!H33)</f>
        <v/>
      </c>
      <c r="I33" s="344" t="str">
        <f>IF('기준연도 활동자료 입력'!I33="","",
('기준연도 활동자료 입력'!V33*Reference!$B$56)+('기준연도 활동자료 입력'!AI33*Reference!$C$56)+('기준연도 활동자료 입력'!AV33*Reference!$D$56))</f>
        <v/>
      </c>
      <c r="J33" s="331" t="str">
        <f>IF('기준연도 활동자료 입력'!J33="","",
('기준연도 활동자료 입력'!W33*Reference!$B$56)+('기준연도 활동자료 입력'!AJ33*Reference!$C$56)+('기준연도 활동자료 입력'!AW33*Reference!$D$56))</f>
        <v/>
      </c>
      <c r="K33" s="331" t="str">
        <f>IF('기준연도 활동자료 입력'!K33="","",
('기준연도 활동자료 입력'!X33*Reference!$B$56)+('기준연도 활동자료 입력'!AK33*Reference!$C$56)+('기준연도 활동자료 입력'!AX33*Reference!$D$56))</f>
        <v/>
      </c>
      <c r="L33" s="331" t="str">
        <f>IF('기준연도 활동자료 입력'!L33="","",
('기준연도 활동자료 입력'!Y33*Reference!$B$56)+('기준연도 활동자료 입력'!AL33*Reference!$C$56)+('기준연도 활동자료 입력'!AY33*Reference!$D$56))</f>
        <v/>
      </c>
      <c r="M33" s="331" t="str">
        <f>IF('기준연도 활동자료 입력'!M33="","",
('기준연도 활동자료 입력'!Z33*Reference!$B$56)+('기준연도 활동자료 입력'!AM33*Reference!$C$56)+('기준연도 활동자료 입력'!AZ33*Reference!$D$56))</f>
        <v/>
      </c>
      <c r="N33" s="331" t="str">
        <f>IF('기준연도 활동자료 입력'!N33="","",
('기준연도 활동자료 입력'!AA33*Reference!$B$56)+('기준연도 활동자료 입력'!AN33*Reference!$C$56)+('기준연도 활동자료 입력'!BA33*Reference!$D$56))</f>
        <v/>
      </c>
      <c r="O33" s="331" t="str">
        <f>IF('기준연도 활동자료 입력'!O33="","",
('기준연도 활동자료 입력'!AB33*Reference!$B$56)+('기준연도 활동자료 입력'!AO33*Reference!$C$56)+('기준연도 활동자료 입력'!BB33*Reference!$D$56))</f>
        <v/>
      </c>
      <c r="P33" s="331" t="str">
        <f>IF('기준연도 활동자료 입력'!P33="","",
('기준연도 활동자료 입력'!AC33*Reference!$B$56)+('기준연도 활동자료 입력'!AP33*Reference!$C$56)+('기준연도 활동자료 입력'!BC33*Reference!$D$56))</f>
        <v/>
      </c>
      <c r="Q33" s="331" t="str">
        <f>IF('기준연도 활동자료 입력'!Q33="","",
('기준연도 활동자료 입력'!AD33*Reference!$B$56)+('기준연도 활동자료 입력'!AQ33*Reference!$C$56)+('기준연도 활동자료 입력'!BD33*Reference!$D$56))</f>
        <v/>
      </c>
      <c r="R33" s="331" t="str">
        <f>IF('기준연도 활동자료 입력'!R33="","",
('기준연도 활동자료 입력'!AE33*Reference!$B$56)+('기준연도 활동자료 입력'!AR33*Reference!$C$56)+('기준연도 활동자료 입력'!BE33*Reference!$D$56))</f>
        <v/>
      </c>
      <c r="S33" s="331" t="str">
        <f>IF('기준연도 활동자료 입력'!S33="","",
('기준연도 활동자료 입력'!AF33*Reference!$B$56)+('기준연도 활동자료 입력'!AS33*Reference!$C$56)+('기준연도 활동자료 입력'!BF33*Reference!$D$56))</f>
        <v/>
      </c>
      <c r="T33" s="345" t="str">
        <f>IF('기준연도 활동자료 입력'!T33="","",
('기준연도 활동자료 입력'!AG33*Reference!$B$56)+('기준연도 활동자료 입력'!AT33*Reference!$C$56)+('기준연도 활동자료 입력'!BG33*Reference!$D$56))</f>
        <v/>
      </c>
      <c r="U33" s="320">
        <f t="shared" si="1"/>
        <v>0</v>
      </c>
    </row>
    <row r="34" spans="1:21">
      <c r="A34" s="2"/>
      <c r="B34" s="503"/>
      <c r="C34" s="475"/>
      <c r="D34" s="486"/>
      <c r="E34" s="43" t="str">
        <f>IF('기준연도 활동자료 입력'!E34="","",'기준연도 활동자료 입력'!E34)</f>
        <v/>
      </c>
      <c r="F34" s="44" t="str">
        <f>IF('기준연도 활동자료 입력'!F34="","",'기준연도 활동자료 입력'!F34)</f>
        <v/>
      </c>
      <c r="G34" s="52" t="str">
        <f>IF('기준연도 활동자료 입력'!G34="","",'기준연도 활동자료 입력'!G34)</f>
        <v/>
      </c>
      <c r="H34" s="54" t="str">
        <f>IF('기준연도 활동자료 입력'!H34="","",'기준연도 활동자료 입력'!H34)</f>
        <v/>
      </c>
      <c r="I34" s="346" t="str">
        <f>IF('기준연도 활동자료 입력'!I34="","",
('기준연도 활동자료 입력'!V34*Reference!$B$56)+('기준연도 활동자료 입력'!AI34*Reference!$C$56)+('기준연도 활동자료 입력'!AV34*Reference!$D$56))</f>
        <v/>
      </c>
      <c r="J34" s="340" t="str">
        <f>IF('기준연도 활동자료 입력'!J34="","",
('기준연도 활동자료 입력'!W34*Reference!$B$56)+('기준연도 활동자료 입력'!AJ34*Reference!$C$56)+('기준연도 활동자료 입력'!AW34*Reference!$D$56))</f>
        <v/>
      </c>
      <c r="K34" s="340" t="str">
        <f>IF('기준연도 활동자료 입력'!K34="","",
('기준연도 활동자료 입력'!X34*Reference!$B$56)+('기준연도 활동자료 입력'!AK34*Reference!$C$56)+('기준연도 활동자료 입력'!AX34*Reference!$D$56))</f>
        <v/>
      </c>
      <c r="L34" s="340" t="str">
        <f>IF('기준연도 활동자료 입력'!L34="","",
('기준연도 활동자료 입력'!Y34*Reference!$B$56)+('기준연도 활동자료 입력'!AL34*Reference!$C$56)+('기준연도 활동자료 입력'!AY34*Reference!$D$56))</f>
        <v/>
      </c>
      <c r="M34" s="340" t="str">
        <f>IF('기준연도 활동자료 입력'!M34="","",
('기준연도 활동자료 입력'!Z34*Reference!$B$56)+('기준연도 활동자료 입력'!AM34*Reference!$C$56)+('기준연도 활동자료 입력'!AZ34*Reference!$D$56))</f>
        <v/>
      </c>
      <c r="N34" s="340" t="str">
        <f>IF('기준연도 활동자료 입력'!N34="","",
('기준연도 활동자료 입력'!AA34*Reference!$B$56)+('기준연도 활동자료 입력'!AN34*Reference!$C$56)+('기준연도 활동자료 입력'!BA34*Reference!$D$56))</f>
        <v/>
      </c>
      <c r="O34" s="340" t="str">
        <f>IF('기준연도 활동자료 입력'!O34="","",
('기준연도 활동자료 입력'!AB34*Reference!$B$56)+('기준연도 활동자료 입력'!AO34*Reference!$C$56)+('기준연도 활동자료 입력'!BB34*Reference!$D$56))</f>
        <v/>
      </c>
      <c r="P34" s="340" t="str">
        <f>IF('기준연도 활동자료 입력'!P34="","",
('기준연도 활동자료 입력'!AC34*Reference!$B$56)+('기준연도 활동자료 입력'!AP34*Reference!$C$56)+('기준연도 활동자료 입력'!BC34*Reference!$D$56))</f>
        <v/>
      </c>
      <c r="Q34" s="340" t="str">
        <f>IF('기준연도 활동자료 입력'!Q34="","",
('기준연도 활동자료 입력'!AD34*Reference!$B$56)+('기준연도 활동자료 입력'!AQ34*Reference!$C$56)+('기준연도 활동자료 입력'!BD34*Reference!$D$56))</f>
        <v/>
      </c>
      <c r="R34" s="340" t="str">
        <f>IF('기준연도 활동자료 입력'!R34="","",
('기준연도 활동자료 입력'!AE34*Reference!$B$56)+('기준연도 활동자료 입력'!AR34*Reference!$C$56)+('기준연도 활동자료 입력'!BE34*Reference!$D$56))</f>
        <v/>
      </c>
      <c r="S34" s="340" t="str">
        <f>IF('기준연도 활동자료 입력'!S34="","",
('기준연도 활동자료 입력'!AF34*Reference!$B$56)+('기준연도 활동자료 입력'!AS34*Reference!$C$56)+('기준연도 활동자료 입력'!BF34*Reference!$D$56))</f>
        <v/>
      </c>
      <c r="T34" s="347" t="str">
        <f>IF('기준연도 활동자료 입력'!T34="","",
('기준연도 활동자료 입력'!AG34*Reference!$B$56)+('기준연도 활동자료 입력'!AT34*Reference!$C$56)+('기준연도 활동자료 입력'!BG34*Reference!$D$56))</f>
        <v/>
      </c>
      <c r="U34" s="325">
        <f t="shared" si="1"/>
        <v>0</v>
      </c>
    </row>
    <row r="35" spans="1:21">
      <c r="A35" s="2"/>
      <c r="B35" s="503"/>
      <c r="C35" s="475"/>
      <c r="D35" s="472" t="s">
        <v>274</v>
      </c>
      <c r="E35" s="20" t="str">
        <f>IF('기준연도 활동자료 입력'!E35="","",'기준연도 활동자료 입력'!E35)</f>
        <v/>
      </c>
      <c r="F35" s="21" t="str">
        <f>IF('기준연도 활동자료 입력'!F35="","",'기준연도 활동자료 입력'!F35)</f>
        <v/>
      </c>
      <c r="G35" s="22" t="str">
        <f>IF('기준연도 활동자료 입력'!G35="","",'기준연도 활동자료 입력'!G35)</f>
        <v/>
      </c>
      <c r="H35" s="23" t="str">
        <f>IF('기준연도 활동자료 입력'!H35="","",'기준연도 활동자료 입력'!H35)</f>
        <v/>
      </c>
      <c r="I35" s="342" t="str">
        <f>IF('기준연도 활동자료 입력'!I35="","",
('기준연도 활동자료 입력'!V35*Reference!$B$56)+('기준연도 활동자료 입력'!AI35*Reference!$C$56)+('기준연도 활동자료 입력'!AV35*Reference!$D$56))</f>
        <v/>
      </c>
      <c r="J35" s="337" t="str">
        <f>IF('기준연도 활동자료 입력'!J35="","",
('기준연도 활동자료 입력'!W35*Reference!$B$56)+('기준연도 활동자료 입력'!AJ35*Reference!$C$56)+('기준연도 활동자료 입력'!AW35*Reference!$D$56))</f>
        <v/>
      </c>
      <c r="K35" s="337" t="str">
        <f>IF('기준연도 활동자료 입력'!K35="","",
('기준연도 활동자료 입력'!X35*Reference!$B$56)+('기준연도 활동자료 입력'!AK35*Reference!$C$56)+('기준연도 활동자료 입력'!AX35*Reference!$D$56))</f>
        <v/>
      </c>
      <c r="L35" s="337" t="str">
        <f>IF('기준연도 활동자료 입력'!L35="","",
('기준연도 활동자료 입력'!Y35*Reference!$B$56)+('기준연도 활동자료 입력'!AL35*Reference!$C$56)+('기준연도 활동자료 입력'!AY35*Reference!$D$56))</f>
        <v/>
      </c>
      <c r="M35" s="337" t="str">
        <f>IF('기준연도 활동자료 입력'!M35="","",
('기준연도 활동자료 입력'!Z35*Reference!$B$56)+('기준연도 활동자료 입력'!AM35*Reference!$C$56)+('기준연도 활동자료 입력'!AZ35*Reference!$D$56))</f>
        <v/>
      </c>
      <c r="N35" s="337" t="str">
        <f>IF('기준연도 활동자료 입력'!N35="","",
('기준연도 활동자료 입력'!AA35*Reference!$B$56)+('기준연도 활동자료 입력'!AN35*Reference!$C$56)+('기준연도 활동자료 입력'!BA35*Reference!$D$56))</f>
        <v/>
      </c>
      <c r="O35" s="337" t="str">
        <f>IF('기준연도 활동자료 입력'!O35="","",
('기준연도 활동자료 입력'!AB35*Reference!$B$56)+('기준연도 활동자료 입력'!AO35*Reference!$C$56)+('기준연도 활동자료 입력'!BB35*Reference!$D$56))</f>
        <v/>
      </c>
      <c r="P35" s="337" t="str">
        <f>IF('기준연도 활동자료 입력'!P35="","",
('기준연도 활동자료 입력'!AC35*Reference!$B$56)+('기준연도 활동자료 입력'!AP35*Reference!$C$56)+('기준연도 활동자료 입력'!BC35*Reference!$D$56))</f>
        <v/>
      </c>
      <c r="Q35" s="337" t="str">
        <f>IF('기준연도 활동자료 입력'!Q35="","",
('기준연도 활동자료 입력'!AD35*Reference!$B$56)+('기준연도 활동자료 입력'!AQ35*Reference!$C$56)+('기준연도 활동자료 입력'!BD35*Reference!$D$56))</f>
        <v/>
      </c>
      <c r="R35" s="337" t="str">
        <f>IF('기준연도 활동자료 입력'!R35="","",
('기준연도 활동자료 입력'!AE35*Reference!$B$56)+('기준연도 활동자료 입력'!AR35*Reference!$C$56)+('기준연도 활동자료 입력'!BE35*Reference!$D$56))</f>
        <v/>
      </c>
      <c r="S35" s="337" t="str">
        <f>IF('기준연도 활동자료 입력'!S35="","",
('기준연도 활동자료 입력'!AF35*Reference!$B$56)+('기준연도 활동자료 입력'!AS35*Reference!$C$56)+('기준연도 활동자료 입력'!BF35*Reference!$D$56))</f>
        <v/>
      </c>
      <c r="T35" s="343" t="str">
        <f>IF('기준연도 활동자료 입력'!T35="","",
('기준연도 활동자료 입력'!AG35*Reference!$B$56)+('기준연도 활동자료 입력'!AT35*Reference!$C$56)+('기준연도 활동자료 입력'!BG35*Reference!$D$56))</f>
        <v/>
      </c>
      <c r="U35" s="323">
        <f t="shared" si="1"/>
        <v>0</v>
      </c>
    </row>
    <row r="36" spans="1:21">
      <c r="A36" s="2"/>
      <c r="B36" s="503"/>
      <c r="C36" s="475"/>
      <c r="D36" s="473"/>
      <c r="E36" s="48" t="str">
        <f>IF('기준연도 활동자료 입력'!E36="","",'기준연도 활동자료 입력'!E36)</f>
        <v/>
      </c>
      <c r="F36" s="49" t="str">
        <f>IF('기준연도 활동자료 입력'!F36="","",'기준연도 활동자료 입력'!F36)</f>
        <v/>
      </c>
      <c r="G36" s="26" t="str">
        <f>IF('기준연도 활동자료 입력'!G36="","",'기준연도 활동자료 입력'!G36)</f>
        <v/>
      </c>
      <c r="H36" s="19" t="str">
        <f>IF('기준연도 활동자료 입력'!H36="","",'기준연도 활동자료 입력'!H36)</f>
        <v/>
      </c>
      <c r="I36" s="348" t="str">
        <f>IF('기준연도 활동자료 입력'!I36="","",
('기준연도 활동자료 입력'!V36*Reference!$B$56)+('기준연도 활동자료 입력'!AI36*Reference!$C$56)+('기준연도 활동자료 입력'!AV36*Reference!$D$56))</f>
        <v/>
      </c>
      <c r="J36" s="334" t="str">
        <f>IF('기준연도 활동자료 입력'!J36="","",
('기준연도 활동자료 입력'!W36*Reference!$B$56)+('기준연도 활동자료 입력'!AJ36*Reference!$C$56)+('기준연도 활동자료 입력'!AW36*Reference!$D$56))</f>
        <v/>
      </c>
      <c r="K36" s="334" t="str">
        <f>IF('기준연도 활동자료 입력'!K36="","",
('기준연도 활동자료 입력'!X36*Reference!$B$56)+('기준연도 활동자료 입력'!AK36*Reference!$C$56)+('기준연도 활동자료 입력'!AX36*Reference!$D$56))</f>
        <v/>
      </c>
      <c r="L36" s="334" t="str">
        <f>IF('기준연도 활동자료 입력'!L36="","",
('기준연도 활동자료 입력'!Y36*Reference!$B$56)+('기준연도 활동자료 입력'!AL36*Reference!$C$56)+('기준연도 활동자료 입력'!AY36*Reference!$D$56))</f>
        <v/>
      </c>
      <c r="M36" s="334" t="str">
        <f>IF('기준연도 활동자료 입력'!M36="","",
('기준연도 활동자료 입력'!Z36*Reference!$B$56)+('기준연도 활동자료 입력'!AM36*Reference!$C$56)+('기준연도 활동자료 입력'!AZ36*Reference!$D$56))</f>
        <v/>
      </c>
      <c r="N36" s="334" t="str">
        <f>IF('기준연도 활동자료 입력'!N36="","",
('기준연도 활동자료 입력'!AA36*Reference!$B$56)+('기준연도 활동자료 입력'!AN36*Reference!$C$56)+('기준연도 활동자료 입력'!BA36*Reference!$D$56))</f>
        <v/>
      </c>
      <c r="O36" s="334" t="str">
        <f>IF('기준연도 활동자료 입력'!O36="","",
('기준연도 활동자료 입력'!AB36*Reference!$B$56)+('기준연도 활동자료 입력'!AO36*Reference!$C$56)+('기준연도 활동자료 입력'!BB36*Reference!$D$56))</f>
        <v/>
      </c>
      <c r="P36" s="334" t="str">
        <f>IF('기준연도 활동자료 입력'!P36="","",
('기준연도 활동자료 입력'!AC36*Reference!$B$56)+('기준연도 활동자료 입력'!AP36*Reference!$C$56)+('기준연도 활동자료 입력'!BC36*Reference!$D$56))</f>
        <v/>
      </c>
      <c r="Q36" s="334" t="str">
        <f>IF('기준연도 활동자료 입력'!Q36="","",
('기준연도 활동자료 입력'!AD36*Reference!$B$56)+('기준연도 활동자료 입력'!AQ36*Reference!$C$56)+('기준연도 활동자료 입력'!BD36*Reference!$D$56))</f>
        <v/>
      </c>
      <c r="R36" s="334" t="str">
        <f>IF('기준연도 활동자료 입력'!R36="","",
('기준연도 활동자료 입력'!AE36*Reference!$B$56)+('기준연도 활동자료 입력'!AR36*Reference!$C$56)+('기준연도 활동자료 입력'!BE36*Reference!$D$56))</f>
        <v/>
      </c>
      <c r="S36" s="334" t="str">
        <f>IF('기준연도 활동자료 입력'!S36="","",
('기준연도 활동자료 입력'!AF36*Reference!$B$56)+('기준연도 활동자료 입력'!AS36*Reference!$C$56)+('기준연도 활동자료 입력'!BF36*Reference!$D$56))</f>
        <v/>
      </c>
      <c r="T36" s="349" t="str">
        <f>IF('기준연도 활동자료 입력'!T36="","",
('기준연도 활동자료 입력'!AG36*Reference!$B$56)+('기준연도 활동자료 입력'!AT36*Reference!$C$56)+('기준연도 활동자료 입력'!BG36*Reference!$D$56))</f>
        <v/>
      </c>
      <c r="U36" s="322">
        <f t="shared" si="1"/>
        <v>0</v>
      </c>
    </row>
    <row r="37" spans="1:21">
      <c r="A37" s="2"/>
      <c r="B37" s="503"/>
      <c r="C37" s="475"/>
      <c r="D37" s="486" t="s">
        <v>265</v>
      </c>
      <c r="E37" s="11" t="str">
        <f>IF('기준연도 활동자료 입력'!E37="","",'기준연도 활동자료 입력'!E37)</f>
        <v/>
      </c>
      <c r="F37" s="24" t="str">
        <f>IF('기준연도 활동자료 입력'!F37="","",'기준연도 활동자료 입력'!F37)</f>
        <v/>
      </c>
      <c r="G37" s="12" t="str">
        <f>IF('기준연도 활동자료 입력'!G37="","",'기준연도 활동자료 입력'!G37)</f>
        <v/>
      </c>
      <c r="H37" s="13" t="str">
        <f>IF('기준연도 활동자료 입력'!H37="","",'기준연도 활동자료 입력'!H37)</f>
        <v/>
      </c>
      <c r="I37" s="350" t="str">
        <f>IF('기준연도 활동자료 입력'!I37="","",
('기준연도 활동자료 입력'!V37*Reference!$B$56)+('기준연도 활동자료 입력'!AI37*Reference!$C$56)+('기준연도 활동자료 입력'!AV37*Reference!$D$56))</f>
        <v/>
      </c>
      <c r="J37" s="328" t="str">
        <f>IF('기준연도 활동자료 입력'!J37="","",
('기준연도 활동자료 입력'!W37*Reference!$B$56)+('기준연도 활동자료 입력'!AJ37*Reference!$C$56)+('기준연도 활동자료 입력'!AW37*Reference!$D$56))</f>
        <v/>
      </c>
      <c r="K37" s="328" t="str">
        <f>IF('기준연도 활동자료 입력'!K37="","",
('기준연도 활동자료 입력'!X37*Reference!$B$56)+('기준연도 활동자료 입력'!AK37*Reference!$C$56)+('기준연도 활동자료 입력'!AX37*Reference!$D$56))</f>
        <v/>
      </c>
      <c r="L37" s="328" t="str">
        <f>IF('기준연도 활동자료 입력'!L37="","",
('기준연도 활동자료 입력'!Y37*Reference!$B$56)+('기준연도 활동자료 입력'!AL37*Reference!$C$56)+('기준연도 활동자료 입력'!AY37*Reference!$D$56))</f>
        <v/>
      </c>
      <c r="M37" s="328" t="str">
        <f>IF('기준연도 활동자료 입력'!M37="","",
('기준연도 활동자료 입력'!Z37*Reference!$B$56)+('기준연도 활동자료 입력'!AM37*Reference!$C$56)+('기준연도 활동자료 입력'!AZ37*Reference!$D$56))</f>
        <v/>
      </c>
      <c r="N37" s="328" t="str">
        <f>IF('기준연도 활동자료 입력'!N37="","",
('기준연도 활동자료 입력'!AA37*Reference!$B$56)+('기준연도 활동자료 입력'!AN37*Reference!$C$56)+('기준연도 활동자료 입력'!BA37*Reference!$D$56))</f>
        <v/>
      </c>
      <c r="O37" s="328" t="str">
        <f>IF('기준연도 활동자료 입력'!O37="","",
('기준연도 활동자료 입력'!AB37*Reference!$B$56)+('기준연도 활동자료 입력'!AO37*Reference!$C$56)+('기준연도 활동자료 입력'!BB37*Reference!$D$56))</f>
        <v/>
      </c>
      <c r="P37" s="328" t="str">
        <f>IF('기준연도 활동자료 입력'!P37="","",
('기준연도 활동자료 입력'!AC37*Reference!$B$56)+('기준연도 활동자료 입력'!AP37*Reference!$C$56)+('기준연도 활동자료 입력'!BC37*Reference!$D$56))</f>
        <v/>
      </c>
      <c r="Q37" s="328" t="str">
        <f>IF('기준연도 활동자료 입력'!Q37="","",
('기준연도 활동자료 입력'!AD37*Reference!$B$56)+('기준연도 활동자료 입력'!AQ37*Reference!$C$56)+('기준연도 활동자료 입력'!BD37*Reference!$D$56))</f>
        <v/>
      </c>
      <c r="R37" s="328" t="str">
        <f>IF('기준연도 활동자료 입력'!R37="","",
('기준연도 활동자료 입력'!AE37*Reference!$B$56)+('기준연도 활동자료 입력'!AR37*Reference!$C$56)+('기준연도 활동자료 입력'!BE37*Reference!$D$56))</f>
        <v/>
      </c>
      <c r="S37" s="328" t="str">
        <f>IF('기준연도 활동자료 입력'!S37="","",
('기준연도 활동자료 입력'!AF37*Reference!$B$56)+('기준연도 활동자료 입력'!AS37*Reference!$C$56)+('기준연도 활동자료 입력'!BF37*Reference!$D$56))</f>
        <v/>
      </c>
      <c r="T37" s="351" t="str">
        <f>IF('기준연도 활동자료 입력'!T37="","",
('기준연도 활동자료 입력'!AG37*Reference!$B$56)+('기준연도 활동자료 입력'!AT37*Reference!$C$56)+('기준연도 활동자료 입력'!BG37*Reference!$D$56))</f>
        <v/>
      </c>
      <c r="U37" s="320">
        <f t="shared" si="1"/>
        <v>0</v>
      </c>
    </row>
    <row r="38" spans="1:21" ht="17.5" thickBot="1">
      <c r="A38" s="2"/>
      <c r="B38" s="503"/>
      <c r="C38" s="532"/>
      <c r="D38" s="527"/>
      <c r="E38" s="35" t="str">
        <f>IF('기준연도 활동자료 입력'!E38="","",'기준연도 활동자료 입력'!E38)</f>
        <v/>
      </c>
      <c r="F38" s="37" t="str">
        <f>IF('기준연도 활동자료 입력'!F38="","",'기준연도 활동자료 입력'!F38)</f>
        <v/>
      </c>
      <c r="G38" s="50" t="str">
        <f>IF('기준연도 활동자료 입력'!G38="","",'기준연도 활동자료 입력'!G38)</f>
        <v/>
      </c>
      <c r="H38" s="34" t="str">
        <f>IF('기준연도 활동자료 입력'!H38="","",'기준연도 활동자료 입력'!H38)</f>
        <v/>
      </c>
      <c r="I38" s="352" t="str">
        <f>IF('기준연도 활동자료 입력'!I38="","",
('기준연도 활동자료 입력'!V38*Reference!$B$56)+('기준연도 활동자료 입력'!AI38*Reference!$C$56)+('기준연도 활동자료 입력'!AV38*Reference!$D$56))</f>
        <v/>
      </c>
      <c r="J38" s="353" t="str">
        <f>IF('기준연도 활동자료 입력'!J38="","",
('기준연도 활동자료 입력'!W38*Reference!$B$56)+('기준연도 활동자료 입력'!AJ38*Reference!$C$56)+('기준연도 활동자료 입력'!AW38*Reference!$D$56))</f>
        <v/>
      </c>
      <c r="K38" s="353" t="str">
        <f>IF('기준연도 활동자료 입력'!K38="","",
('기준연도 활동자료 입력'!X38*Reference!$B$56)+('기준연도 활동자료 입력'!AK38*Reference!$C$56)+('기준연도 활동자료 입력'!AX38*Reference!$D$56))</f>
        <v/>
      </c>
      <c r="L38" s="353" t="str">
        <f>IF('기준연도 활동자료 입력'!L38="","",
('기준연도 활동자료 입력'!Y38*Reference!$B$56)+('기준연도 활동자료 입력'!AL38*Reference!$C$56)+('기준연도 활동자료 입력'!AY38*Reference!$D$56))</f>
        <v/>
      </c>
      <c r="M38" s="353" t="str">
        <f>IF('기준연도 활동자료 입력'!M38="","",
('기준연도 활동자료 입력'!Z38*Reference!$B$56)+('기준연도 활동자료 입력'!AM38*Reference!$C$56)+('기준연도 활동자료 입력'!AZ38*Reference!$D$56))</f>
        <v/>
      </c>
      <c r="N38" s="353" t="str">
        <f>IF('기준연도 활동자료 입력'!N38="","",
('기준연도 활동자료 입력'!AA38*Reference!$B$56)+('기준연도 활동자료 입력'!AN38*Reference!$C$56)+('기준연도 활동자료 입력'!BA38*Reference!$D$56))</f>
        <v/>
      </c>
      <c r="O38" s="353" t="str">
        <f>IF('기준연도 활동자료 입력'!O38="","",
('기준연도 활동자료 입력'!AB38*Reference!$B$56)+('기준연도 활동자료 입력'!AO38*Reference!$C$56)+('기준연도 활동자료 입력'!BB38*Reference!$D$56))</f>
        <v/>
      </c>
      <c r="P38" s="353" t="str">
        <f>IF('기준연도 활동자료 입력'!P38="","",
('기준연도 활동자료 입력'!AC38*Reference!$B$56)+('기준연도 활동자료 입력'!AP38*Reference!$C$56)+('기준연도 활동자료 입력'!BC38*Reference!$D$56))</f>
        <v/>
      </c>
      <c r="Q38" s="353" t="str">
        <f>IF('기준연도 활동자료 입력'!Q38="","",
('기준연도 활동자료 입력'!AD38*Reference!$B$56)+('기준연도 활동자료 입력'!AQ38*Reference!$C$56)+('기준연도 활동자료 입력'!BD38*Reference!$D$56))</f>
        <v/>
      </c>
      <c r="R38" s="353" t="str">
        <f>IF('기준연도 활동자료 입력'!R38="","",
('기준연도 활동자료 입력'!AE38*Reference!$B$56)+('기준연도 활동자료 입력'!AR38*Reference!$C$56)+('기준연도 활동자료 입력'!BE38*Reference!$D$56))</f>
        <v/>
      </c>
      <c r="S38" s="353" t="str">
        <f>IF('기준연도 활동자료 입력'!S38="","",
('기준연도 활동자료 입력'!AF38*Reference!$B$56)+('기준연도 활동자료 입력'!AS38*Reference!$C$56)+('기준연도 활동자료 입력'!BF38*Reference!$D$56))</f>
        <v/>
      </c>
      <c r="T38" s="354" t="str">
        <f>IF('기준연도 활동자료 입력'!T38="","",
('기준연도 활동자료 입력'!AG38*Reference!$B$56)+('기준연도 활동자료 입력'!AT38*Reference!$C$56)+('기준연도 활동자료 입력'!BG38*Reference!$D$56))</f>
        <v/>
      </c>
      <c r="U38" s="326">
        <f t="shared" si="1"/>
        <v>0</v>
      </c>
    </row>
    <row r="39" spans="1:21">
      <c r="A39" s="2"/>
      <c r="B39" s="503"/>
      <c r="C39" s="524" t="s">
        <v>126</v>
      </c>
      <c r="D39" s="525"/>
      <c r="E39" s="494" t="s">
        <v>127</v>
      </c>
      <c r="F39" s="459"/>
      <c r="G39" s="460"/>
      <c r="H39" s="495"/>
      <c r="I39" s="458" t="s">
        <v>319</v>
      </c>
      <c r="J39" s="459"/>
      <c r="K39" s="459"/>
      <c r="L39" s="459"/>
      <c r="M39" s="459"/>
      <c r="N39" s="459"/>
      <c r="O39" s="459"/>
      <c r="P39" s="459"/>
      <c r="Q39" s="459"/>
      <c r="R39" s="459"/>
      <c r="S39" s="459"/>
      <c r="T39" s="459"/>
      <c r="U39" s="464"/>
    </row>
    <row r="40" spans="1:21" ht="16.5" customHeight="1" thickBot="1">
      <c r="A40" s="2"/>
      <c r="B40" s="503"/>
      <c r="C40" s="482"/>
      <c r="D40" s="483"/>
      <c r="E40" s="4" t="s">
        <v>129</v>
      </c>
      <c r="F40" s="5" t="s">
        <v>131</v>
      </c>
      <c r="G40" s="5" t="s">
        <v>142</v>
      </c>
      <c r="H40" s="6" t="s">
        <v>2</v>
      </c>
      <c r="I40" s="7" t="s">
        <v>6</v>
      </c>
      <c r="J40" s="8" t="s">
        <v>7</v>
      </c>
      <c r="K40" s="8" t="s">
        <v>8</v>
      </c>
      <c r="L40" s="8" t="s">
        <v>9</v>
      </c>
      <c r="M40" s="8" t="s">
        <v>10</v>
      </c>
      <c r="N40" s="8" t="s">
        <v>11</v>
      </c>
      <c r="O40" s="8" t="s">
        <v>12</v>
      </c>
      <c r="P40" s="8" t="s">
        <v>13</v>
      </c>
      <c r="Q40" s="8" t="s">
        <v>14</v>
      </c>
      <c r="R40" s="8" t="s">
        <v>15</v>
      </c>
      <c r="S40" s="8" t="s">
        <v>16</v>
      </c>
      <c r="T40" s="9" t="s">
        <v>17</v>
      </c>
      <c r="U40" s="10" t="s">
        <v>18</v>
      </c>
    </row>
    <row r="41" spans="1:21" ht="17.5" thickTop="1">
      <c r="A41" s="2"/>
      <c r="B41" s="503"/>
      <c r="C41" s="482"/>
      <c r="D41" s="483"/>
      <c r="E41" s="27" t="str">
        <f>IF('기준연도 활동자료 입력'!E41="","",'기준연도 활동자료 입력'!E41)</f>
        <v/>
      </c>
      <c r="F41" s="28" t="str">
        <f>IF('기준연도 활동자료 입력'!F41="","",'기준연도 활동자료 입력'!F41)</f>
        <v/>
      </c>
      <c r="G41" s="15" t="str">
        <f>IF('기준연도 활동자료 입력'!G41="","",'기준연도 활동자료 입력'!G41)</f>
        <v/>
      </c>
      <c r="H41" s="29" t="str">
        <f>IF('기준연도 활동자료 입력'!H41="","",'기준연도 활동자료 입력'!H41)</f>
        <v/>
      </c>
      <c r="I41" s="327" t="str">
        <f>IF('기준연도 활동자료 입력'!I41="","",
('기준연도 활동자료 입력'!V41*Reference!$B$56)+('기준연도 활동자료 입력'!AI41*Reference!$C$56)+('기준연도 활동자료 입력'!AV41*Reference!$D$56))</f>
        <v/>
      </c>
      <c r="J41" s="328" t="str">
        <f>IF('기준연도 활동자료 입력'!J41="","",
('기준연도 활동자료 입력'!W41*Reference!$B$56)+('기준연도 활동자료 입력'!AJ41*Reference!$C$56)+('기준연도 활동자료 입력'!AW41*Reference!$D$56))</f>
        <v/>
      </c>
      <c r="K41" s="328" t="str">
        <f>IF('기준연도 활동자료 입력'!K41="","",
('기준연도 활동자료 입력'!X41*Reference!$B$56)+('기준연도 활동자료 입력'!AK41*Reference!$C$56)+('기준연도 활동자료 입력'!AX41*Reference!$D$56))</f>
        <v/>
      </c>
      <c r="L41" s="328" t="str">
        <f>IF('기준연도 활동자료 입력'!L41="","",
('기준연도 활동자료 입력'!Y41*Reference!$B$56)+('기준연도 활동자료 입력'!AL41*Reference!$C$56)+('기준연도 활동자료 입력'!AY41*Reference!$D$56))</f>
        <v/>
      </c>
      <c r="M41" s="328" t="str">
        <f>IF('기준연도 활동자료 입력'!M41="","",
('기준연도 활동자료 입력'!Z41*Reference!$B$56)+('기준연도 활동자료 입력'!AM41*Reference!$C$56)+('기준연도 활동자료 입력'!AZ41*Reference!$D$56))</f>
        <v/>
      </c>
      <c r="N41" s="328" t="str">
        <f>IF('기준연도 활동자료 입력'!N41="","",
('기준연도 활동자료 입력'!AA41*Reference!$B$56)+('기준연도 활동자료 입력'!AN41*Reference!$C$56)+('기준연도 활동자료 입력'!BA41*Reference!$D$56))</f>
        <v/>
      </c>
      <c r="O41" s="328" t="str">
        <f>IF('기준연도 활동자료 입력'!O41="","",
('기준연도 활동자료 입력'!AB41*Reference!$B$56)+('기준연도 활동자료 입력'!AO41*Reference!$C$56)+('기준연도 활동자료 입력'!BB41*Reference!$D$56))</f>
        <v/>
      </c>
      <c r="P41" s="328" t="str">
        <f>IF('기준연도 활동자료 입력'!P41="","",
('기준연도 활동자료 입력'!AC41*Reference!$B$56)+('기준연도 활동자료 입력'!AP41*Reference!$C$56)+('기준연도 활동자료 입력'!BC41*Reference!$D$56))</f>
        <v/>
      </c>
      <c r="Q41" s="328" t="str">
        <f>IF('기준연도 활동자료 입력'!Q41="","",
('기준연도 활동자료 입력'!AD41*Reference!$B$56)+('기준연도 활동자료 입력'!AQ41*Reference!$C$56)+('기준연도 활동자료 입력'!BD41*Reference!$D$56))</f>
        <v/>
      </c>
      <c r="R41" s="328" t="str">
        <f>IF('기준연도 활동자료 입력'!R41="","",
('기준연도 활동자료 입력'!AE41*Reference!$B$56)+('기준연도 활동자료 입력'!AR41*Reference!$C$56)+('기준연도 활동자료 입력'!BE41*Reference!$D$56))</f>
        <v/>
      </c>
      <c r="S41" s="328" t="str">
        <f>IF('기준연도 활동자료 입력'!S41="","",
('기준연도 활동자료 입력'!AF41*Reference!$B$56)+('기준연도 활동자료 입력'!AS41*Reference!$C$56)+('기준연도 활동자료 입력'!BF41*Reference!$D$56))</f>
        <v/>
      </c>
      <c r="T41" s="329" t="str">
        <f>IF('기준연도 활동자료 입력'!T41="","",
('기준연도 활동자료 입력'!AG41*Reference!$B$56)+('기준연도 활동자료 입력'!AT41*Reference!$C$56)+('기준연도 활동자료 입력'!BG41*Reference!$D$56))</f>
        <v/>
      </c>
      <c r="U41" s="321">
        <f>ROUND(SUM(I41:T41),3)</f>
        <v>0</v>
      </c>
    </row>
    <row r="42" spans="1:21">
      <c r="A42" s="2"/>
      <c r="B42" s="503"/>
      <c r="C42" s="482"/>
      <c r="D42" s="483"/>
      <c r="E42" s="11" t="str">
        <f>IF('기준연도 활동자료 입력'!E42="","",'기준연도 활동자료 입력'!E42)</f>
        <v/>
      </c>
      <c r="F42" s="30" t="str">
        <f>IF('기준연도 활동자료 입력'!F42="","",'기준연도 활동자료 입력'!F42)</f>
        <v/>
      </c>
      <c r="G42" s="15" t="str">
        <f>IF('기준연도 활동자료 입력'!G42="","",'기준연도 활동자료 입력'!G42)</f>
        <v/>
      </c>
      <c r="H42" s="13" t="str">
        <f>IF('기준연도 활동자료 입력'!H42="","",'기준연도 활동자료 입력'!H42)</f>
        <v/>
      </c>
      <c r="I42" s="330" t="str">
        <f>IF('기준연도 활동자료 입력'!I42="","",
('기준연도 활동자료 입력'!V42*Reference!$B$56)+('기준연도 활동자료 입력'!AI42*Reference!$C$56)+('기준연도 활동자료 입력'!AV42*Reference!$D$56))</f>
        <v/>
      </c>
      <c r="J42" s="331" t="str">
        <f>IF('기준연도 활동자료 입력'!J42="","",
('기준연도 활동자료 입력'!W42*Reference!$B$56)+('기준연도 활동자료 입력'!AJ42*Reference!$C$56)+('기준연도 활동자료 입력'!AW42*Reference!$D$56))</f>
        <v/>
      </c>
      <c r="K42" s="331" t="str">
        <f>IF('기준연도 활동자료 입력'!K42="","",
('기준연도 활동자료 입력'!X42*Reference!$B$56)+('기준연도 활동자료 입력'!AK42*Reference!$C$56)+('기준연도 활동자료 입력'!AX42*Reference!$D$56))</f>
        <v/>
      </c>
      <c r="L42" s="331" t="str">
        <f>IF('기준연도 활동자료 입력'!L42="","",
('기준연도 활동자료 입력'!Y42*Reference!$B$56)+('기준연도 활동자료 입력'!AL42*Reference!$C$56)+('기준연도 활동자료 입력'!AY42*Reference!$D$56))</f>
        <v/>
      </c>
      <c r="M42" s="331" t="str">
        <f>IF('기준연도 활동자료 입력'!M42="","",
('기준연도 활동자료 입력'!Z42*Reference!$B$56)+('기준연도 활동자료 입력'!AM42*Reference!$C$56)+('기준연도 활동자료 입력'!AZ42*Reference!$D$56))</f>
        <v/>
      </c>
      <c r="N42" s="331" t="str">
        <f>IF('기준연도 활동자료 입력'!N42="","",
('기준연도 활동자료 입력'!AA42*Reference!$B$56)+('기준연도 활동자료 입력'!AN42*Reference!$C$56)+('기준연도 활동자료 입력'!BA42*Reference!$D$56))</f>
        <v/>
      </c>
      <c r="O42" s="331" t="str">
        <f>IF('기준연도 활동자료 입력'!O42="","",
('기준연도 활동자료 입력'!AB42*Reference!$B$56)+('기준연도 활동자료 입력'!AO42*Reference!$C$56)+('기준연도 활동자료 입력'!BB42*Reference!$D$56))</f>
        <v/>
      </c>
      <c r="P42" s="331" t="str">
        <f>IF('기준연도 활동자료 입력'!P42="","",
('기준연도 활동자료 입력'!AC42*Reference!$B$56)+('기준연도 활동자료 입력'!AP42*Reference!$C$56)+('기준연도 활동자료 입력'!BC42*Reference!$D$56))</f>
        <v/>
      </c>
      <c r="Q42" s="331" t="str">
        <f>IF('기준연도 활동자료 입력'!Q42="","",
('기준연도 활동자료 입력'!AD42*Reference!$B$56)+('기준연도 활동자료 입력'!AQ42*Reference!$C$56)+('기준연도 활동자료 입력'!BD42*Reference!$D$56))</f>
        <v/>
      </c>
      <c r="R42" s="331" t="str">
        <f>IF('기준연도 활동자료 입력'!R42="","",
('기준연도 활동자료 입력'!AE42*Reference!$B$56)+('기준연도 활동자료 입력'!AR42*Reference!$C$56)+('기준연도 활동자료 입력'!BE42*Reference!$D$56))</f>
        <v/>
      </c>
      <c r="S42" s="331" t="str">
        <f>IF('기준연도 활동자료 입력'!S42="","",
('기준연도 활동자료 입력'!AF42*Reference!$B$56)+('기준연도 활동자료 입력'!AS42*Reference!$C$56)+('기준연도 활동자료 입력'!BF42*Reference!$D$56))</f>
        <v/>
      </c>
      <c r="T42" s="332" t="str">
        <f>IF('기준연도 활동자료 입력'!T42="","",
('기준연도 활동자료 입력'!AG42*Reference!$B$56)+('기준연도 활동자료 입력'!AT42*Reference!$C$56)+('기준연도 활동자료 입력'!BG42*Reference!$D$56))</f>
        <v/>
      </c>
      <c r="U42" s="321">
        <f t="shared" ref="U42:U50" si="2">ROUND(SUM(I42:T42),3)</f>
        <v>0</v>
      </c>
    </row>
    <row r="43" spans="1:21">
      <c r="A43" s="2"/>
      <c r="B43" s="503"/>
      <c r="C43" s="482"/>
      <c r="D43" s="483"/>
      <c r="E43" s="11" t="str">
        <f>IF('기준연도 활동자료 입력'!E43="","",'기준연도 활동자료 입력'!E43)</f>
        <v/>
      </c>
      <c r="F43" s="30" t="str">
        <f>IF('기준연도 활동자료 입력'!F43="","",'기준연도 활동자료 입력'!F43)</f>
        <v/>
      </c>
      <c r="G43" s="15" t="str">
        <f>IF('기준연도 활동자료 입력'!G43="","",'기준연도 활동자료 입력'!G43)</f>
        <v/>
      </c>
      <c r="H43" s="13" t="str">
        <f>IF('기준연도 활동자료 입력'!H43="","",'기준연도 활동자료 입력'!H43)</f>
        <v/>
      </c>
      <c r="I43" s="330" t="str">
        <f>IF('기준연도 활동자료 입력'!I43="","",
('기준연도 활동자료 입력'!V43*Reference!$B$56)+('기준연도 활동자료 입력'!AI43*Reference!$C$56)+('기준연도 활동자료 입력'!AV43*Reference!$D$56))</f>
        <v/>
      </c>
      <c r="J43" s="331" t="str">
        <f>IF('기준연도 활동자료 입력'!J43="","",
('기준연도 활동자료 입력'!W43*Reference!$B$56)+('기준연도 활동자료 입력'!AJ43*Reference!$C$56)+('기준연도 활동자료 입력'!AW43*Reference!$D$56))</f>
        <v/>
      </c>
      <c r="K43" s="331" t="str">
        <f>IF('기준연도 활동자료 입력'!K43="","",
('기준연도 활동자료 입력'!X43*Reference!$B$56)+('기준연도 활동자료 입력'!AK43*Reference!$C$56)+('기준연도 활동자료 입력'!AX43*Reference!$D$56))</f>
        <v/>
      </c>
      <c r="L43" s="331" t="str">
        <f>IF('기준연도 활동자료 입력'!L43="","",
('기준연도 활동자료 입력'!Y43*Reference!$B$56)+('기준연도 활동자료 입력'!AL43*Reference!$C$56)+('기준연도 활동자료 입력'!AY43*Reference!$D$56))</f>
        <v/>
      </c>
      <c r="M43" s="331" t="str">
        <f>IF('기준연도 활동자료 입력'!M43="","",
('기준연도 활동자료 입력'!Z43*Reference!$B$56)+('기준연도 활동자료 입력'!AM43*Reference!$C$56)+('기준연도 활동자료 입력'!AZ43*Reference!$D$56))</f>
        <v/>
      </c>
      <c r="N43" s="331" t="str">
        <f>IF('기준연도 활동자료 입력'!N43="","",
('기준연도 활동자료 입력'!AA43*Reference!$B$56)+('기준연도 활동자료 입력'!AN43*Reference!$C$56)+('기준연도 활동자료 입력'!BA43*Reference!$D$56))</f>
        <v/>
      </c>
      <c r="O43" s="331" t="str">
        <f>IF('기준연도 활동자료 입력'!O43="","",
('기준연도 활동자료 입력'!AB43*Reference!$B$56)+('기준연도 활동자료 입력'!AO43*Reference!$C$56)+('기준연도 활동자료 입력'!BB43*Reference!$D$56))</f>
        <v/>
      </c>
      <c r="P43" s="331" t="str">
        <f>IF('기준연도 활동자료 입력'!P43="","",
('기준연도 활동자료 입력'!AC43*Reference!$B$56)+('기준연도 활동자료 입력'!AP43*Reference!$C$56)+('기준연도 활동자료 입력'!BC43*Reference!$D$56))</f>
        <v/>
      </c>
      <c r="Q43" s="331" t="str">
        <f>IF('기준연도 활동자료 입력'!Q43="","",
('기준연도 활동자료 입력'!AD43*Reference!$B$56)+('기준연도 활동자료 입력'!AQ43*Reference!$C$56)+('기준연도 활동자료 입력'!BD43*Reference!$D$56))</f>
        <v/>
      </c>
      <c r="R43" s="331" t="str">
        <f>IF('기준연도 활동자료 입력'!R43="","",
('기준연도 활동자료 입력'!AE43*Reference!$B$56)+('기준연도 활동자료 입력'!AR43*Reference!$C$56)+('기준연도 활동자료 입력'!BE43*Reference!$D$56))</f>
        <v/>
      </c>
      <c r="S43" s="331" t="str">
        <f>IF('기준연도 활동자료 입력'!S43="","",
('기준연도 활동자료 입력'!AF43*Reference!$B$56)+('기준연도 활동자료 입력'!AS43*Reference!$C$56)+('기준연도 활동자료 입력'!BF43*Reference!$D$56))</f>
        <v/>
      </c>
      <c r="T43" s="332" t="str">
        <f>IF('기준연도 활동자료 입력'!T43="","",
('기준연도 활동자료 입력'!AG43*Reference!$B$56)+('기준연도 활동자료 입력'!AT43*Reference!$C$56)+('기준연도 활동자료 입력'!BG43*Reference!$D$56))</f>
        <v/>
      </c>
      <c r="U43" s="321">
        <f t="shared" si="2"/>
        <v>0</v>
      </c>
    </row>
    <row r="44" spans="1:21">
      <c r="A44" s="2"/>
      <c r="B44" s="503"/>
      <c r="C44" s="482"/>
      <c r="D44" s="483"/>
      <c r="E44" s="14" t="str">
        <f>IF('기준연도 활동자료 입력'!E44="","",'기준연도 활동자료 입력'!E44)</f>
        <v/>
      </c>
      <c r="F44" s="31" t="str">
        <f>IF('기준연도 활동자료 입력'!F44="","",'기준연도 활동자료 입력'!F44)</f>
        <v/>
      </c>
      <c r="G44" s="15" t="str">
        <f>IF('기준연도 활동자료 입력'!G44="","",'기준연도 활동자료 입력'!G44)</f>
        <v/>
      </c>
      <c r="H44" s="16" t="str">
        <f>IF('기준연도 활동자료 입력'!H44="","",'기준연도 활동자료 입력'!H44)</f>
        <v/>
      </c>
      <c r="I44" s="330" t="str">
        <f>IF('기준연도 활동자료 입력'!I44="","",
('기준연도 활동자료 입력'!V44*Reference!$B$56)+('기준연도 활동자료 입력'!AI44*Reference!$C$56)+('기준연도 활동자료 입력'!AV44*Reference!$D$56))</f>
        <v/>
      </c>
      <c r="J44" s="331" t="str">
        <f>IF('기준연도 활동자료 입력'!J44="","",
('기준연도 활동자료 입력'!W44*Reference!$B$56)+('기준연도 활동자료 입력'!AJ44*Reference!$C$56)+('기준연도 활동자료 입력'!AW44*Reference!$D$56))</f>
        <v/>
      </c>
      <c r="K44" s="331" t="str">
        <f>IF('기준연도 활동자료 입력'!K44="","",
('기준연도 활동자료 입력'!X44*Reference!$B$56)+('기준연도 활동자료 입력'!AK44*Reference!$C$56)+('기준연도 활동자료 입력'!AX44*Reference!$D$56))</f>
        <v/>
      </c>
      <c r="L44" s="331" t="str">
        <f>IF('기준연도 활동자료 입력'!L44="","",
('기준연도 활동자료 입력'!Y44*Reference!$B$56)+('기준연도 활동자료 입력'!AL44*Reference!$C$56)+('기준연도 활동자료 입력'!AY44*Reference!$D$56))</f>
        <v/>
      </c>
      <c r="M44" s="331" t="str">
        <f>IF('기준연도 활동자료 입력'!M44="","",
('기준연도 활동자료 입력'!Z44*Reference!$B$56)+('기준연도 활동자료 입력'!AM44*Reference!$C$56)+('기준연도 활동자료 입력'!AZ44*Reference!$D$56))</f>
        <v/>
      </c>
      <c r="N44" s="331" t="str">
        <f>IF('기준연도 활동자료 입력'!N44="","",
('기준연도 활동자료 입력'!AA44*Reference!$B$56)+('기준연도 활동자료 입력'!AN44*Reference!$C$56)+('기준연도 활동자료 입력'!BA44*Reference!$D$56))</f>
        <v/>
      </c>
      <c r="O44" s="331" t="str">
        <f>IF('기준연도 활동자료 입력'!O44="","",
('기준연도 활동자료 입력'!AB44*Reference!$B$56)+('기준연도 활동자료 입력'!AO44*Reference!$C$56)+('기준연도 활동자료 입력'!BB44*Reference!$D$56))</f>
        <v/>
      </c>
      <c r="P44" s="331" t="str">
        <f>IF('기준연도 활동자료 입력'!P44="","",
('기준연도 활동자료 입력'!AC44*Reference!$B$56)+('기준연도 활동자료 입력'!AP44*Reference!$C$56)+('기준연도 활동자료 입력'!BC44*Reference!$D$56))</f>
        <v/>
      </c>
      <c r="Q44" s="331" t="str">
        <f>IF('기준연도 활동자료 입력'!Q44="","",
('기준연도 활동자료 입력'!AD44*Reference!$B$56)+('기준연도 활동자료 입력'!AQ44*Reference!$C$56)+('기준연도 활동자료 입력'!BD44*Reference!$D$56))</f>
        <v/>
      </c>
      <c r="R44" s="331" t="str">
        <f>IF('기준연도 활동자료 입력'!R44="","",
('기준연도 활동자료 입력'!AE44*Reference!$B$56)+('기준연도 활동자료 입력'!AR44*Reference!$C$56)+('기준연도 활동자료 입력'!BE44*Reference!$D$56))</f>
        <v/>
      </c>
      <c r="S44" s="331" t="str">
        <f>IF('기준연도 활동자료 입력'!S44="","",
('기준연도 활동자료 입력'!AF44*Reference!$B$56)+('기준연도 활동자료 입력'!AS44*Reference!$C$56)+('기준연도 활동자료 입력'!BF44*Reference!$D$56))</f>
        <v/>
      </c>
      <c r="T44" s="332" t="str">
        <f>IF('기준연도 활동자료 입력'!T44="","",
('기준연도 활동자료 입력'!AG44*Reference!$B$56)+('기준연도 활동자료 입력'!AT44*Reference!$C$56)+('기준연도 활동자료 입력'!BG44*Reference!$D$56))</f>
        <v/>
      </c>
      <c r="U44" s="321">
        <f t="shared" si="2"/>
        <v>0</v>
      </c>
    </row>
    <row r="45" spans="1:21">
      <c r="A45" s="2"/>
      <c r="B45" s="503"/>
      <c r="C45" s="482"/>
      <c r="D45" s="483"/>
      <c r="E45" s="14" t="str">
        <f>IF('기준연도 활동자료 입력'!E45="","",'기준연도 활동자료 입력'!E45)</f>
        <v/>
      </c>
      <c r="F45" s="31" t="str">
        <f>IF('기준연도 활동자료 입력'!F45="","",'기준연도 활동자료 입력'!F45)</f>
        <v/>
      </c>
      <c r="G45" s="15" t="str">
        <f>IF('기준연도 활동자료 입력'!G45="","",'기준연도 활동자료 입력'!G45)</f>
        <v/>
      </c>
      <c r="H45" s="16" t="str">
        <f>IF('기준연도 활동자료 입력'!H45="","",'기준연도 활동자료 입력'!H45)</f>
        <v/>
      </c>
      <c r="I45" s="330" t="str">
        <f>IF('기준연도 활동자료 입력'!I45="","",
('기준연도 활동자료 입력'!V45*Reference!$B$56)+('기준연도 활동자료 입력'!AI45*Reference!$C$56)+('기준연도 활동자료 입력'!AV45*Reference!$D$56))</f>
        <v/>
      </c>
      <c r="J45" s="331" t="str">
        <f>IF('기준연도 활동자료 입력'!J45="","",
('기준연도 활동자료 입력'!W45*Reference!$B$56)+('기준연도 활동자료 입력'!AJ45*Reference!$C$56)+('기준연도 활동자료 입력'!AW45*Reference!$D$56))</f>
        <v/>
      </c>
      <c r="K45" s="331" t="str">
        <f>IF('기준연도 활동자료 입력'!K45="","",
('기준연도 활동자료 입력'!X45*Reference!$B$56)+('기준연도 활동자료 입력'!AK45*Reference!$C$56)+('기준연도 활동자료 입력'!AX45*Reference!$D$56))</f>
        <v/>
      </c>
      <c r="L45" s="331" t="str">
        <f>IF('기준연도 활동자료 입력'!L45="","",
('기준연도 활동자료 입력'!Y45*Reference!$B$56)+('기준연도 활동자료 입력'!AL45*Reference!$C$56)+('기준연도 활동자료 입력'!AY45*Reference!$D$56))</f>
        <v/>
      </c>
      <c r="M45" s="331" t="str">
        <f>IF('기준연도 활동자료 입력'!M45="","",
('기준연도 활동자료 입력'!Z45*Reference!$B$56)+('기준연도 활동자료 입력'!AM45*Reference!$C$56)+('기준연도 활동자료 입력'!AZ45*Reference!$D$56))</f>
        <v/>
      </c>
      <c r="N45" s="331" t="str">
        <f>IF('기준연도 활동자료 입력'!N45="","",
('기준연도 활동자료 입력'!AA45*Reference!$B$56)+('기준연도 활동자료 입력'!AN45*Reference!$C$56)+('기준연도 활동자료 입력'!BA45*Reference!$D$56))</f>
        <v/>
      </c>
      <c r="O45" s="331" t="str">
        <f>IF('기준연도 활동자료 입력'!O45="","",
('기준연도 활동자료 입력'!AB45*Reference!$B$56)+('기준연도 활동자료 입력'!AO45*Reference!$C$56)+('기준연도 활동자료 입력'!BB45*Reference!$D$56))</f>
        <v/>
      </c>
      <c r="P45" s="331" t="str">
        <f>IF('기준연도 활동자료 입력'!P45="","",
('기준연도 활동자료 입력'!AC45*Reference!$B$56)+('기준연도 활동자료 입력'!AP45*Reference!$C$56)+('기준연도 활동자료 입력'!BC45*Reference!$D$56))</f>
        <v/>
      </c>
      <c r="Q45" s="331" t="str">
        <f>IF('기준연도 활동자료 입력'!Q45="","",
('기준연도 활동자료 입력'!AD45*Reference!$B$56)+('기준연도 활동자료 입력'!AQ45*Reference!$C$56)+('기준연도 활동자료 입력'!BD45*Reference!$D$56))</f>
        <v/>
      </c>
      <c r="R45" s="331" t="str">
        <f>IF('기준연도 활동자료 입력'!R45="","",
('기준연도 활동자료 입력'!AE45*Reference!$B$56)+('기준연도 활동자료 입력'!AR45*Reference!$C$56)+('기준연도 활동자료 입력'!BE45*Reference!$D$56))</f>
        <v/>
      </c>
      <c r="S45" s="331" t="str">
        <f>IF('기준연도 활동자료 입력'!S45="","",
('기준연도 활동자료 입력'!AF45*Reference!$B$56)+('기준연도 활동자료 입력'!AS45*Reference!$C$56)+('기준연도 활동자료 입력'!BF45*Reference!$D$56))</f>
        <v/>
      </c>
      <c r="T45" s="332" t="str">
        <f>IF('기준연도 활동자료 입력'!T45="","",
('기준연도 활동자료 입력'!AG45*Reference!$B$56)+('기준연도 활동자료 입력'!AT45*Reference!$C$56)+('기준연도 활동자료 입력'!BG45*Reference!$D$56))</f>
        <v/>
      </c>
      <c r="U45" s="321">
        <f t="shared" si="2"/>
        <v>0</v>
      </c>
    </row>
    <row r="46" spans="1:21">
      <c r="A46" s="2"/>
      <c r="B46" s="503"/>
      <c r="C46" s="482"/>
      <c r="D46" s="483"/>
      <c r="E46" s="14" t="str">
        <f>IF('기준연도 활동자료 입력'!E46="","",'기준연도 활동자료 입력'!E46)</f>
        <v/>
      </c>
      <c r="F46" s="31" t="str">
        <f>IF('기준연도 활동자료 입력'!F46="","",'기준연도 활동자료 입력'!F46)</f>
        <v/>
      </c>
      <c r="G46" s="15" t="str">
        <f>IF('기준연도 활동자료 입력'!G46="","",'기준연도 활동자료 입력'!G46)</f>
        <v/>
      </c>
      <c r="H46" s="16" t="str">
        <f>IF('기준연도 활동자료 입력'!H46="","",'기준연도 활동자료 입력'!H46)</f>
        <v/>
      </c>
      <c r="I46" s="330" t="str">
        <f>IF('기준연도 활동자료 입력'!I46="","",
('기준연도 활동자료 입력'!V46*Reference!$B$56)+('기준연도 활동자료 입력'!AI46*Reference!$C$56)+('기준연도 활동자료 입력'!AV46*Reference!$D$56))</f>
        <v/>
      </c>
      <c r="J46" s="331" t="str">
        <f>IF('기준연도 활동자료 입력'!J46="","",
('기준연도 활동자료 입력'!W46*Reference!$B$56)+('기준연도 활동자료 입력'!AJ46*Reference!$C$56)+('기준연도 활동자료 입력'!AW46*Reference!$D$56))</f>
        <v/>
      </c>
      <c r="K46" s="331" t="str">
        <f>IF('기준연도 활동자료 입력'!K46="","",
('기준연도 활동자료 입력'!X46*Reference!$B$56)+('기준연도 활동자료 입력'!AK46*Reference!$C$56)+('기준연도 활동자료 입력'!AX46*Reference!$D$56))</f>
        <v/>
      </c>
      <c r="L46" s="331" t="str">
        <f>IF('기준연도 활동자료 입력'!L46="","",
('기준연도 활동자료 입력'!Y46*Reference!$B$56)+('기준연도 활동자료 입력'!AL46*Reference!$C$56)+('기준연도 활동자료 입력'!AY46*Reference!$D$56))</f>
        <v/>
      </c>
      <c r="M46" s="331" t="str">
        <f>IF('기준연도 활동자료 입력'!M46="","",
('기준연도 활동자료 입력'!Z46*Reference!$B$56)+('기준연도 활동자료 입력'!AM46*Reference!$C$56)+('기준연도 활동자료 입력'!AZ46*Reference!$D$56))</f>
        <v/>
      </c>
      <c r="N46" s="331" t="str">
        <f>IF('기준연도 활동자료 입력'!N46="","",
('기준연도 활동자료 입력'!AA46*Reference!$B$56)+('기준연도 활동자료 입력'!AN46*Reference!$C$56)+('기준연도 활동자료 입력'!BA46*Reference!$D$56))</f>
        <v/>
      </c>
      <c r="O46" s="331" t="str">
        <f>IF('기준연도 활동자료 입력'!O46="","",
('기준연도 활동자료 입력'!AB46*Reference!$B$56)+('기준연도 활동자료 입력'!AO46*Reference!$C$56)+('기준연도 활동자료 입력'!BB46*Reference!$D$56))</f>
        <v/>
      </c>
      <c r="P46" s="331" t="str">
        <f>IF('기준연도 활동자료 입력'!P46="","",
('기준연도 활동자료 입력'!AC46*Reference!$B$56)+('기준연도 활동자료 입력'!AP46*Reference!$C$56)+('기준연도 활동자료 입력'!BC46*Reference!$D$56))</f>
        <v/>
      </c>
      <c r="Q46" s="331" t="str">
        <f>IF('기준연도 활동자료 입력'!Q46="","",
('기준연도 활동자료 입력'!AD46*Reference!$B$56)+('기준연도 활동자료 입력'!AQ46*Reference!$C$56)+('기준연도 활동자료 입력'!BD46*Reference!$D$56))</f>
        <v/>
      </c>
      <c r="R46" s="331" t="str">
        <f>IF('기준연도 활동자료 입력'!R46="","",
('기준연도 활동자료 입력'!AE46*Reference!$B$56)+('기준연도 활동자료 입력'!AR46*Reference!$C$56)+('기준연도 활동자료 입력'!BE46*Reference!$D$56))</f>
        <v/>
      </c>
      <c r="S46" s="331" t="str">
        <f>IF('기준연도 활동자료 입력'!S46="","",
('기준연도 활동자료 입력'!AF46*Reference!$B$56)+('기준연도 활동자료 입력'!AS46*Reference!$C$56)+('기준연도 활동자료 입력'!BF46*Reference!$D$56))</f>
        <v/>
      </c>
      <c r="T46" s="332" t="str">
        <f>IF('기준연도 활동자료 입력'!T46="","",
('기준연도 활동자료 입력'!AG46*Reference!$B$56)+('기준연도 활동자료 입력'!AT46*Reference!$C$56)+('기준연도 활동자료 입력'!BG46*Reference!$D$56))</f>
        <v/>
      </c>
      <c r="U46" s="321">
        <f t="shared" si="2"/>
        <v>0</v>
      </c>
    </row>
    <row r="47" spans="1:21">
      <c r="A47" s="2"/>
      <c r="B47" s="503"/>
      <c r="C47" s="482"/>
      <c r="D47" s="483"/>
      <c r="E47" s="14" t="str">
        <f>IF('기준연도 활동자료 입력'!E47="","",'기준연도 활동자료 입력'!E47)</f>
        <v/>
      </c>
      <c r="F47" s="31" t="str">
        <f>IF('기준연도 활동자료 입력'!F47="","",'기준연도 활동자료 입력'!F47)</f>
        <v/>
      </c>
      <c r="G47" s="15" t="str">
        <f>IF('기준연도 활동자료 입력'!G47="","",'기준연도 활동자료 입력'!G47)</f>
        <v/>
      </c>
      <c r="H47" s="16" t="str">
        <f>IF('기준연도 활동자료 입력'!H47="","",'기준연도 활동자료 입력'!H47)</f>
        <v/>
      </c>
      <c r="I47" s="330" t="str">
        <f>IF('기준연도 활동자료 입력'!I47="","",
('기준연도 활동자료 입력'!V47*Reference!$B$56)+('기준연도 활동자료 입력'!AI47*Reference!$C$56)+('기준연도 활동자료 입력'!AV47*Reference!$D$56))</f>
        <v/>
      </c>
      <c r="J47" s="331" t="str">
        <f>IF('기준연도 활동자료 입력'!J47="","",
('기준연도 활동자료 입력'!W47*Reference!$B$56)+('기준연도 활동자료 입력'!AJ47*Reference!$C$56)+('기준연도 활동자료 입력'!AW47*Reference!$D$56))</f>
        <v/>
      </c>
      <c r="K47" s="331" t="str">
        <f>IF('기준연도 활동자료 입력'!K47="","",
('기준연도 활동자료 입력'!X47*Reference!$B$56)+('기준연도 활동자료 입력'!AK47*Reference!$C$56)+('기준연도 활동자료 입력'!AX47*Reference!$D$56))</f>
        <v/>
      </c>
      <c r="L47" s="331" t="str">
        <f>IF('기준연도 활동자료 입력'!L47="","",
('기준연도 활동자료 입력'!Y47*Reference!$B$56)+('기준연도 활동자료 입력'!AL47*Reference!$C$56)+('기준연도 활동자료 입력'!AY47*Reference!$D$56))</f>
        <v/>
      </c>
      <c r="M47" s="331" t="str">
        <f>IF('기준연도 활동자료 입력'!M47="","",
('기준연도 활동자료 입력'!Z47*Reference!$B$56)+('기준연도 활동자료 입력'!AM47*Reference!$C$56)+('기준연도 활동자료 입력'!AZ47*Reference!$D$56))</f>
        <v/>
      </c>
      <c r="N47" s="331" t="str">
        <f>IF('기준연도 활동자료 입력'!N47="","",
('기준연도 활동자료 입력'!AA47*Reference!$B$56)+('기준연도 활동자료 입력'!AN47*Reference!$C$56)+('기준연도 활동자료 입력'!BA47*Reference!$D$56))</f>
        <v/>
      </c>
      <c r="O47" s="331" t="str">
        <f>IF('기준연도 활동자료 입력'!O47="","",
('기준연도 활동자료 입력'!AB47*Reference!$B$56)+('기준연도 활동자료 입력'!AO47*Reference!$C$56)+('기준연도 활동자료 입력'!BB47*Reference!$D$56))</f>
        <v/>
      </c>
      <c r="P47" s="331" t="str">
        <f>IF('기준연도 활동자료 입력'!P47="","",
('기준연도 활동자료 입력'!AC47*Reference!$B$56)+('기준연도 활동자료 입력'!AP47*Reference!$C$56)+('기준연도 활동자료 입력'!BC47*Reference!$D$56))</f>
        <v/>
      </c>
      <c r="Q47" s="331" t="str">
        <f>IF('기준연도 활동자료 입력'!Q47="","",
('기준연도 활동자료 입력'!AD47*Reference!$B$56)+('기준연도 활동자료 입력'!AQ47*Reference!$C$56)+('기준연도 활동자료 입력'!BD47*Reference!$D$56))</f>
        <v/>
      </c>
      <c r="R47" s="331" t="str">
        <f>IF('기준연도 활동자료 입력'!R47="","",
('기준연도 활동자료 입력'!AE47*Reference!$B$56)+('기준연도 활동자료 입력'!AR47*Reference!$C$56)+('기준연도 활동자료 입력'!BE47*Reference!$D$56))</f>
        <v/>
      </c>
      <c r="S47" s="331" t="str">
        <f>IF('기준연도 활동자료 입력'!S47="","",
('기준연도 활동자료 입력'!AF47*Reference!$B$56)+('기준연도 활동자료 입력'!AS47*Reference!$C$56)+('기준연도 활동자료 입력'!BF47*Reference!$D$56))</f>
        <v/>
      </c>
      <c r="T47" s="332" t="str">
        <f>IF('기준연도 활동자료 입력'!T47="","",
('기준연도 활동자료 입력'!AG47*Reference!$B$56)+('기준연도 활동자료 입력'!AT47*Reference!$C$56)+('기준연도 활동자료 입력'!BG47*Reference!$D$56))</f>
        <v/>
      </c>
      <c r="U47" s="321">
        <f t="shared" si="2"/>
        <v>0</v>
      </c>
    </row>
    <row r="48" spans="1:21">
      <c r="A48" s="2"/>
      <c r="B48" s="503"/>
      <c r="C48" s="482"/>
      <c r="D48" s="483"/>
      <c r="E48" s="14" t="str">
        <f>IF('기준연도 활동자료 입력'!E48="","",'기준연도 활동자료 입력'!E48)</f>
        <v/>
      </c>
      <c r="F48" s="31" t="str">
        <f>IF('기준연도 활동자료 입력'!F48="","",'기준연도 활동자료 입력'!F48)</f>
        <v/>
      </c>
      <c r="G48" s="15" t="str">
        <f>IF('기준연도 활동자료 입력'!G48="","",'기준연도 활동자료 입력'!G48)</f>
        <v/>
      </c>
      <c r="H48" s="16" t="str">
        <f>IF('기준연도 활동자료 입력'!H48="","",'기준연도 활동자료 입력'!H48)</f>
        <v/>
      </c>
      <c r="I48" s="330" t="str">
        <f>IF('기준연도 활동자료 입력'!I48="","",
('기준연도 활동자료 입력'!V48*Reference!$B$56)+('기준연도 활동자료 입력'!AI48*Reference!$C$56)+('기준연도 활동자료 입력'!AV48*Reference!$D$56))</f>
        <v/>
      </c>
      <c r="J48" s="331" t="str">
        <f>IF('기준연도 활동자료 입력'!J48="","",
('기준연도 활동자료 입력'!W48*Reference!$B$56)+('기준연도 활동자료 입력'!AJ48*Reference!$C$56)+('기준연도 활동자료 입력'!AW48*Reference!$D$56))</f>
        <v/>
      </c>
      <c r="K48" s="331" t="str">
        <f>IF('기준연도 활동자료 입력'!K48="","",
('기준연도 활동자료 입력'!X48*Reference!$B$56)+('기준연도 활동자료 입력'!AK48*Reference!$C$56)+('기준연도 활동자료 입력'!AX48*Reference!$D$56))</f>
        <v/>
      </c>
      <c r="L48" s="331" t="str">
        <f>IF('기준연도 활동자료 입력'!L48="","",
('기준연도 활동자료 입력'!Y48*Reference!$B$56)+('기준연도 활동자료 입력'!AL48*Reference!$C$56)+('기준연도 활동자료 입력'!AY48*Reference!$D$56))</f>
        <v/>
      </c>
      <c r="M48" s="331" t="str">
        <f>IF('기준연도 활동자료 입력'!M48="","",
('기준연도 활동자료 입력'!Z48*Reference!$B$56)+('기준연도 활동자료 입력'!AM48*Reference!$C$56)+('기준연도 활동자료 입력'!AZ48*Reference!$D$56))</f>
        <v/>
      </c>
      <c r="N48" s="331" t="str">
        <f>IF('기준연도 활동자료 입력'!N48="","",
('기준연도 활동자료 입력'!AA48*Reference!$B$56)+('기준연도 활동자료 입력'!AN48*Reference!$C$56)+('기준연도 활동자료 입력'!BA48*Reference!$D$56))</f>
        <v/>
      </c>
      <c r="O48" s="331" t="str">
        <f>IF('기준연도 활동자료 입력'!O48="","",
('기준연도 활동자료 입력'!AB48*Reference!$B$56)+('기준연도 활동자료 입력'!AO48*Reference!$C$56)+('기준연도 활동자료 입력'!BB48*Reference!$D$56))</f>
        <v/>
      </c>
      <c r="P48" s="331" t="str">
        <f>IF('기준연도 활동자료 입력'!P48="","",
('기준연도 활동자료 입력'!AC48*Reference!$B$56)+('기준연도 활동자료 입력'!AP48*Reference!$C$56)+('기준연도 활동자료 입력'!BC48*Reference!$D$56))</f>
        <v/>
      </c>
      <c r="Q48" s="331" t="str">
        <f>IF('기준연도 활동자료 입력'!Q48="","",
('기준연도 활동자료 입력'!AD48*Reference!$B$56)+('기준연도 활동자료 입력'!AQ48*Reference!$C$56)+('기준연도 활동자료 입력'!BD48*Reference!$D$56))</f>
        <v/>
      </c>
      <c r="R48" s="331" t="str">
        <f>IF('기준연도 활동자료 입력'!R48="","",
('기준연도 활동자료 입력'!AE48*Reference!$B$56)+('기준연도 활동자료 입력'!AR48*Reference!$C$56)+('기준연도 활동자료 입력'!BE48*Reference!$D$56))</f>
        <v/>
      </c>
      <c r="S48" s="331" t="str">
        <f>IF('기준연도 활동자료 입력'!S48="","",
('기준연도 활동자료 입력'!AF48*Reference!$B$56)+('기준연도 활동자료 입력'!AS48*Reference!$C$56)+('기준연도 활동자료 입력'!BF48*Reference!$D$56))</f>
        <v/>
      </c>
      <c r="T48" s="332" t="str">
        <f>IF('기준연도 활동자료 입력'!T48="","",
('기준연도 활동자료 입력'!AG48*Reference!$B$56)+('기준연도 활동자료 입력'!AT48*Reference!$C$56)+('기준연도 활동자료 입력'!BG48*Reference!$D$56))</f>
        <v/>
      </c>
      <c r="U48" s="321">
        <f t="shared" si="2"/>
        <v>0</v>
      </c>
    </row>
    <row r="49" spans="1:21">
      <c r="A49" s="2"/>
      <c r="B49" s="503"/>
      <c r="C49" s="482"/>
      <c r="D49" s="483"/>
      <c r="E49" s="14" t="str">
        <f>IF('기준연도 활동자료 입력'!E49="","",'기준연도 활동자료 입력'!E49)</f>
        <v/>
      </c>
      <c r="F49" s="31" t="str">
        <f>IF('기준연도 활동자료 입력'!F49="","",'기준연도 활동자료 입력'!F49)</f>
        <v/>
      </c>
      <c r="G49" s="15" t="str">
        <f>IF('기준연도 활동자료 입력'!G49="","",'기준연도 활동자료 입력'!G49)</f>
        <v/>
      </c>
      <c r="H49" s="16" t="str">
        <f>IF('기준연도 활동자료 입력'!H49="","",'기준연도 활동자료 입력'!H49)</f>
        <v/>
      </c>
      <c r="I49" s="330" t="str">
        <f>IF('기준연도 활동자료 입력'!I49="","",
('기준연도 활동자료 입력'!V49*Reference!$B$56)+('기준연도 활동자료 입력'!AI49*Reference!$C$56)+('기준연도 활동자료 입력'!AV49*Reference!$D$56))</f>
        <v/>
      </c>
      <c r="J49" s="331" t="str">
        <f>IF('기준연도 활동자료 입력'!J49="","",
('기준연도 활동자료 입력'!W49*Reference!$B$56)+('기준연도 활동자료 입력'!AJ49*Reference!$C$56)+('기준연도 활동자료 입력'!AW49*Reference!$D$56))</f>
        <v/>
      </c>
      <c r="K49" s="331" t="str">
        <f>IF('기준연도 활동자료 입력'!K49="","",
('기준연도 활동자료 입력'!X49*Reference!$B$56)+('기준연도 활동자료 입력'!AK49*Reference!$C$56)+('기준연도 활동자료 입력'!AX49*Reference!$D$56))</f>
        <v/>
      </c>
      <c r="L49" s="331" t="str">
        <f>IF('기준연도 활동자료 입력'!L49="","",
('기준연도 활동자료 입력'!Y49*Reference!$B$56)+('기준연도 활동자료 입력'!AL49*Reference!$C$56)+('기준연도 활동자료 입력'!AY49*Reference!$D$56))</f>
        <v/>
      </c>
      <c r="M49" s="331" t="str">
        <f>IF('기준연도 활동자료 입력'!M49="","",
('기준연도 활동자료 입력'!Z49*Reference!$B$56)+('기준연도 활동자료 입력'!AM49*Reference!$C$56)+('기준연도 활동자료 입력'!AZ49*Reference!$D$56))</f>
        <v/>
      </c>
      <c r="N49" s="331" t="str">
        <f>IF('기준연도 활동자료 입력'!N49="","",
('기준연도 활동자료 입력'!AA49*Reference!$B$56)+('기준연도 활동자료 입력'!AN49*Reference!$C$56)+('기준연도 활동자료 입력'!BA49*Reference!$D$56))</f>
        <v/>
      </c>
      <c r="O49" s="331" t="str">
        <f>IF('기준연도 활동자료 입력'!O49="","",
('기준연도 활동자료 입력'!AB49*Reference!$B$56)+('기준연도 활동자료 입력'!AO49*Reference!$C$56)+('기준연도 활동자료 입력'!BB49*Reference!$D$56))</f>
        <v/>
      </c>
      <c r="P49" s="331" t="str">
        <f>IF('기준연도 활동자료 입력'!P49="","",
('기준연도 활동자료 입력'!AC49*Reference!$B$56)+('기준연도 활동자료 입력'!AP49*Reference!$C$56)+('기준연도 활동자료 입력'!BC49*Reference!$D$56))</f>
        <v/>
      </c>
      <c r="Q49" s="331" t="str">
        <f>IF('기준연도 활동자료 입력'!Q49="","",
('기준연도 활동자료 입력'!AD49*Reference!$B$56)+('기준연도 활동자료 입력'!AQ49*Reference!$C$56)+('기준연도 활동자료 입력'!BD49*Reference!$D$56))</f>
        <v/>
      </c>
      <c r="R49" s="331" t="str">
        <f>IF('기준연도 활동자료 입력'!R49="","",
('기준연도 활동자료 입력'!AE49*Reference!$B$56)+('기준연도 활동자료 입력'!AR49*Reference!$C$56)+('기준연도 활동자료 입력'!BE49*Reference!$D$56))</f>
        <v/>
      </c>
      <c r="S49" s="331" t="str">
        <f>IF('기준연도 활동자료 입력'!S49="","",
('기준연도 활동자료 입력'!AF49*Reference!$B$56)+('기준연도 활동자료 입력'!AS49*Reference!$C$56)+('기준연도 활동자료 입력'!BF49*Reference!$D$56))</f>
        <v/>
      </c>
      <c r="T49" s="332" t="str">
        <f>IF('기준연도 활동자료 입력'!T49="","",
('기준연도 활동자료 입력'!AG49*Reference!$B$56)+('기준연도 활동자료 입력'!AT49*Reference!$C$56)+('기준연도 활동자료 입력'!BG49*Reference!$D$56))</f>
        <v/>
      </c>
      <c r="U49" s="321">
        <f t="shared" si="2"/>
        <v>0</v>
      </c>
    </row>
    <row r="50" spans="1:21" ht="17.5" thickBot="1">
      <c r="A50" s="2"/>
      <c r="B50" s="510"/>
      <c r="C50" s="484"/>
      <c r="D50" s="485"/>
      <c r="E50" s="32" t="str">
        <f>IF('기준연도 활동자료 입력'!E50="","",'기준연도 활동자료 입력'!E50)</f>
        <v/>
      </c>
      <c r="F50" s="33" t="str">
        <f>IF('기준연도 활동자료 입력'!F50="","",'기준연도 활동자료 입력'!F50)</f>
        <v/>
      </c>
      <c r="G50" s="50" t="str">
        <f>IF('기준연도 활동자료 입력'!G50="","",'기준연도 활동자료 입력'!G50)</f>
        <v/>
      </c>
      <c r="H50" s="34" t="str">
        <f>IF('기준연도 활동자료 입력'!H50="","",'기준연도 활동자료 입력'!H50)</f>
        <v/>
      </c>
      <c r="I50" s="355" t="str">
        <f>IF('기준연도 활동자료 입력'!I50="","",
('기준연도 활동자료 입력'!V50*Reference!$B$56)+('기준연도 활동자료 입력'!AI50*Reference!$C$56)+('기준연도 활동자료 입력'!AV50*Reference!$D$56))</f>
        <v/>
      </c>
      <c r="J50" s="353" t="str">
        <f>IF('기준연도 활동자료 입력'!J50="","",
('기준연도 활동자료 입력'!W50*Reference!$B$56)+('기준연도 활동자료 입력'!AJ50*Reference!$C$56)+('기준연도 활동자료 입력'!AW50*Reference!$D$56))</f>
        <v/>
      </c>
      <c r="K50" s="353" t="str">
        <f>IF('기준연도 활동자료 입력'!K50="","",
('기준연도 활동자료 입력'!X50*Reference!$B$56)+('기준연도 활동자료 입력'!AK50*Reference!$C$56)+('기준연도 활동자료 입력'!AX50*Reference!$D$56))</f>
        <v/>
      </c>
      <c r="L50" s="353" t="str">
        <f>IF('기준연도 활동자료 입력'!L50="","",
('기준연도 활동자료 입력'!Y50*Reference!$B$56)+('기준연도 활동자료 입력'!AL50*Reference!$C$56)+('기준연도 활동자료 입력'!AY50*Reference!$D$56))</f>
        <v/>
      </c>
      <c r="M50" s="353" t="str">
        <f>IF('기준연도 활동자료 입력'!M50="","",
('기준연도 활동자료 입력'!Z50*Reference!$B$56)+('기준연도 활동자료 입력'!AM50*Reference!$C$56)+('기준연도 활동자료 입력'!AZ50*Reference!$D$56))</f>
        <v/>
      </c>
      <c r="N50" s="353" t="str">
        <f>IF('기준연도 활동자료 입력'!N50="","",
('기준연도 활동자료 입력'!AA50*Reference!$B$56)+('기준연도 활동자료 입력'!AN50*Reference!$C$56)+('기준연도 활동자료 입력'!BA50*Reference!$D$56))</f>
        <v/>
      </c>
      <c r="O50" s="353" t="str">
        <f>IF('기준연도 활동자료 입력'!O50="","",
('기준연도 활동자료 입력'!AB50*Reference!$B$56)+('기준연도 활동자료 입력'!AO50*Reference!$C$56)+('기준연도 활동자료 입력'!BB50*Reference!$D$56))</f>
        <v/>
      </c>
      <c r="P50" s="353" t="str">
        <f>IF('기준연도 활동자료 입력'!P50="","",
('기준연도 활동자료 입력'!AC50*Reference!$B$56)+('기준연도 활동자료 입력'!AP50*Reference!$C$56)+('기준연도 활동자료 입력'!BC50*Reference!$D$56))</f>
        <v/>
      </c>
      <c r="Q50" s="353" t="str">
        <f>IF('기준연도 활동자료 입력'!Q50="","",
('기준연도 활동자료 입력'!AD50*Reference!$B$56)+('기준연도 활동자료 입력'!AQ50*Reference!$C$56)+('기준연도 활동자료 입력'!BD50*Reference!$D$56))</f>
        <v/>
      </c>
      <c r="R50" s="353" t="str">
        <f>IF('기준연도 활동자료 입력'!R50="","",
('기준연도 활동자료 입력'!AE50*Reference!$B$56)+('기준연도 활동자료 입력'!AR50*Reference!$C$56)+('기준연도 활동자료 입력'!BE50*Reference!$D$56))</f>
        <v/>
      </c>
      <c r="S50" s="353" t="str">
        <f>IF('기준연도 활동자료 입력'!S50="","",
('기준연도 활동자료 입력'!AF50*Reference!$B$56)+('기준연도 활동자료 입력'!AS50*Reference!$C$56)+('기준연도 활동자료 입력'!BF50*Reference!$D$56))</f>
        <v/>
      </c>
      <c r="T50" s="356" t="str">
        <f>IF('기준연도 활동자료 입력'!T50="","",
('기준연도 활동자료 입력'!AG50*Reference!$B$56)+('기준연도 활동자료 입력'!AT50*Reference!$C$56)+('기준연도 활동자료 입력'!BG50*Reference!$D$56))</f>
        <v/>
      </c>
      <c r="U50" s="326">
        <f t="shared" si="2"/>
        <v>0</v>
      </c>
    </row>
    <row r="51" spans="1:21" ht="18" customHeight="1">
      <c r="A51" s="2"/>
      <c r="B51" s="519" t="s">
        <v>42</v>
      </c>
      <c r="C51" s="515" t="s">
        <v>149</v>
      </c>
      <c r="D51" s="516"/>
      <c r="E51" s="458" t="s">
        <v>1</v>
      </c>
      <c r="F51" s="459"/>
      <c r="G51" s="460"/>
      <c r="H51" s="495"/>
      <c r="I51" s="458" t="s">
        <v>319</v>
      </c>
      <c r="J51" s="459"/>
      <c r="K51" s="459"/>
      <c r="L51" s="459"/>
      <c r="M51" s="459"/>
      <c r="N51" s="459"/>
      <c r="O51" s="459"/>
      <c r="P51" s="459"/>
      <c r="Q51" s="459"/>
      <c r="R51" s="459"/>
      <c r="S51" s="459"/>
      <c r="T51" s="459"/>
      <c r="U51" s="464"/>
    </row>
    <row r="52" spans="1:21" ht="17.5" thickBot="1">
      <c r="A52" s="2"/>
      <c r="B52" s="503"/>
      <c r="C52" s="489"/>
      <c r="D52" s="490"/>
      <c r="E52" s="4" t="s">
        <v>78</v>
      </c>
      <c r="F52" s="5" t="s">
        <v>19</v>
      </c>
      <c r="G52" s="5" t="s">
        <v>151</v>
      </c>
      <c r="H52" s="6" t="s">
        <v>2</v>
      </c>
      <c r="I52" s="7" t="s">
        <v>6</v>
      </c>
      <c r="J52" s="8" t="s">
        <v>7</v>
      </c>
      <c r="K52" s="8" t="s">
        <v>8</v>
      </c>
      <c r="L52" s="8" t="s">
        <v>9</v>
      </c>
      <c r="M52" s="8" t="s">
        <v>10</v>
      </c>
      <c r="N52" s="8" t="s">
        <v>11</v>
      </c>
      <c r="O52" s="8" t="s">
        <v>12</v>
      </c>
      <c r="P52" s="8" t="s">
        <v>13</v>
      </c>
      <c r="Q52" s="8" t="s">
        <v>14</v>
      </c>
      <c r="R52" s="8" t="s">
        <v>15</v>
      </c>
      <c r="S52" s="8" t="s">
        <v>16</v>
      </c>
      <c r="T52" s="9" t="s">
        <v>17</v>
      </c>
      <c r="U52" s="10" t="s">
        <v>18</v>
      </c>
    </row>
    <row r="53" spans="1:21" ht="17.5" thickTop="1">
      <c r="A53" s="2"/>
      <c r="B53" s="503"/>
      <c r="C53" s="489"/>
      <c r="D53" s="490"/>
      <c r="E53" s="11" t="str">
        <f>IF('기준연도 활동자료 입력'!E53="","",'기준연도 활동자료 입력'!E53)</f>
        <v/>
      </c>
      <c r="F53" s="12" t="str">
        <f>IF('기준연도 활동자료 입력'!F53="","",'기준연도 활동자료 입력'!F53)</f>
        <v/>
      </c>
      <c r="G53" s="39" t="str">
        <f>IF('기준연도 활동자료 입력'!G53="","",'기준연도 활동자료 입력'!G53)</f>
        <v/>
      </c>
      <c r="H53" s="13" t="str">
        <f>IF('기준연도 활동자료 입력'!H53="","",'기준연도 활동자료 입력'!H53)</f>
        <v/>
      </c>
      <c r="I53" s="327" t="str">
        <f>IF('기준연도 활동자료 입력'!I53="","",
('기준연도 활동자료 입력'!V53*Reference!$B$56)+('기준연도 활동자료 입력'!AI53*Reference!$C$56)+('기준연도 활동자료 입력'!AV53*Reference!$D$56))</f>
        <v/>
      </c>
      <c r="J53" s="328" t="str">
        <f>IF('기준연도 활동자료 입력'!J53="","",
('기준연도 활동자료 입력'!W53*Reference!$B$56)+('기준연도 활동자료 입력'!AJ53*Reference!$C$56)+('기준연도 활동자료 입력'!AW53*Reference!$D$56))</f>
        <v/>
      </c>
      <c r="K53" s="328" t="str">
        <f>IF('기준연도 활동자료 입력'!K53="","",
('기준연도 활동자료 입력'!X53*Reference!$B$56)+('기준연도 활동자료 입력'!AK53*Reference!$C$56)+('기준연도 활동자료 입력'!AX53*Reference!$D$56))</f>
        <v/>
      </c>
      <c r="L53" s="328" t="str">
        <f>IF('기준연도 활동자료 입력'!L53="","",
('기준연도 활동자료 입력'!Y53*Reference!$B$56)+('기준연도 활동자료 입력'!AL53*Reference!$C$56)+('기준연도 활동자료 입력'!AY53*Reference!$D$56))</f>
        <v/>
      </c>
      <c r="M53" s="328" t="str">
        <f>IF('기준연도 활동자료 입력'!M53="","",
('기준연도 활동자료 입력'!Z53*Reference!$B$56)+('기준연도 활동자료 입력'!AM53*Reference!$C$56)+('기준연도 활동자료 입력'!AZ53*Reference!$D$56))</f>
        <v/>
      </c>
      <c r="N53" s="328" t="str">
        <f>IF('기준연도 활동자료 입력'!N53="","",
('기준연도 활동자료 입력'!AA53*Reference!$B$56)+('기준연도 활동자료 입력'!AN53*Reference!$C$56)+('기준연도 활동자료 입력'!BA53*Reference!$D$56))</f>
        <v/>
      </c>
      <c r="O53" s="328" t="str">
        <f>IF('기준연도 활동자료 입력'!O53="","",
('기준연도 활동자료 입력'!AB53*Reference!$B$56)+('기준연도 활동자료 입력'!AO53*Reference!$C$56)+('기준연도 활동자료 입력'!BB53*Reference!$D$56))</f>
        <v/>
      </c>
      <c r="P53" s="328" t="str">
        <f>IF('기준연도 활동자료 입력'!P53="","",
('기준연도 활동자료 입력'!AC53*Reference!$B$56)+('기준연도 활동자료 입력'!AP53*Reference!$C$56)+('기준연도 활동자료 입력'!BC53*Reference!$D$56))</f>
        <v/>
      </c>
      <c r="Q53" s="328" t="str">
        <f>IF('기준연도 활동자료 입력'!Q53="","",
('기준연도 활동자료 입력'!AD53*Reference!$B$56)+('기준연도 활동자료 입력'!AQ53*Reference!$C$56)+('기준연도 활동자료 입력'!BD53*Reference!$D$56))</f>
        <v/>
      </c>
      <c r="R53" s="328" t="str">
        <f>IF('기준연도 활동자료 입력'!R53="","",
('기준연도 활동자료 입력'!AE53*Reference!$B$56)+('기준연도 활동자료 입력'!AR53*Reference!$C$56)+('기준연도 활동자료 입력'!BE53*Reference!$D$56))</f>
        <v/>
      </c>
      <c r="S53" s="328" t="str">
        <f>IF('기준연도 활동자료 입력'!S53="","",
('기준연도 활동자료 입력'!AF53*Reference!$B$56)+('기준연도 활동자료 입력'!AS53*Reference!$C$56)+('기준연도 활동자료 입력'!BF53*Reference!$D$56))</f>
        <v/>
      </c>
      <c r="T53" s="329" t="str">
        <f>IF('기준연도 활동자료 입력'!T53="","",
('기준연도 활동자료 입력'!AG53*Reference!$B$56)+('기준연도 활동자료 입력'!AT53*Reference!$C$56)+('기준연도 활동자료 입력'!BG53*Reference!$D$56))</f>
        <v/>
      </c>
      <c r="U53" s="321">
        <f>ROUND(SUM(I53:T53),3)</f>
        <v>0</v>
      </c>
    </row>
    <row r="54" spans="1:21">
      <c r="A54" s="2"/>
      <c r="B54" s="503"/>
      <c r="C54" s="489"/>
      <c r="D54" s="490"/>
      <c r="E54" s="14" t="str">
        <f>IF('기준연도 활동자료 입력'!E54="","",'기준연도 활동자료 입력'!E54)</f>
        <v/>
      </c>
      <c r="F54" s="15" t="str">
        <f>IF('기준연도 활동자료 입력'!F54="","",'기준연도 활동자료 입력'!F54)</f>
        <v/>
      </c>
      <c r="G54" s="40" t="str">
        <f>IF('기준연도 활동자료 입력'!G54="","",'기준연도 활동자료 입력'!G54)</f>
        <v/>
      </c>
      <c r="H54" s="16" t="str">
        <f>IF('기준연도 활동자료 입력'!H54="","",'기준연도 활동자료 입력'!H54)</f>
        <v/>
      </c>
      <c r="I54" s="330" t="str">
        <f>IF('기준연도 활동자료 입력'!I54="","",
('기준연도 활동자료 입력'!V54*Reference!$B$56)+('기준연도 활동자료 입력'!AI54*Reference!$C$56)+('기준연도 활동자료 입력'!AV54*Reference!$D$56))</f>
        <v/>
      </c>
      <c r="J54" s="331" t="str">
        <f>IF('기준연도 활동자료 입력'!J54="","",
('기준연도 활동자료 입력'!W54*Reference!$B$56)+('기준연도 활동자료 입력'!AJ54*Reference!$C$56)+('기준연도 활동자료 입력'!AW54*Reference!$D$56))</f>
        <v/>
      </c>
      <c r="K54" s="331" t="str">
        <f>IF('기준연도 활동자료 입력'!K54="","",
('기준연도 활동자료 입력'!X54*Reference!$B$56)+('기준연도 활동자료 입력'!AK54*Reference!$C$56)+('기준연도 활동자료 입력'!AX54*Reference!$D$56))</f>
        <v/>
      </c>
      <c r="L54" s="331" t="str">
        <f>IF('기준연도 활동자료 입력'!L54="","",
('기준연도 활동자료 입력'!Y54*Reference!$B$56)+('기준연도 활동자료 입력'!AL54*Reference!$C$56)+('기준연도 활동자료 입력'!AY54*Reference!$D$56))</f>
        <v/>
      </c>
      <c r="M54" s="331" t="str">
        <f>IF('기준연도 활동자료 입력'!M54="","",
('기준연도 활동자료 입력'!Z54*Reference!$B$56)+('기준연도 활동자료 입력'!AM54*Reference!$C$56)+('기준연도 활동자료 입력'!AZ54*Reference!$D$56))</f>
        <v/>
      </c>
      <c r="N54" s="331" t="str">
        <f>IF('기준연도 활동자료 입력'!N54="","",
('기준연도 활동자료 입력'!AA54*Reference!$B$56)+('기준연도 활동자료 입력'!AN54*Reference!$C$56)+('기준연도 활동자료 입력'!BA54*Reference!$D$56))</f>
        <v/>
      </c>
      <c r="O54" s="331" t="str">
        <f>IF('기준연도 활동자료 입력'!O54="","",
('기준연도 활동자료 입력'!AB54*Reference!$B$56)+('기준연도 활동자료 입력'!AO54*Reference!$C$56)+('기준연도 활동자료 입력'!BB54*Reference!$D$56))</f>
        <v/>
      </c>
      <c r="P54" s="331" t="str">
        <f>IF('기준연도 활동자료 입력'!P54="","",
('기준연도 활동자료 입력'!AC54*Reference!$B$56)+('기준연도 활동자료 입력'!AP54*Reference!$C$56)+('기준연도 활동자료 입력'!BC54*Reference!$D$56))</f>
        <v/>
      </c>
      <c r="Q54" s="331" t="str">
        <f>IF('기준연도 활동자료 입력'!Q54="","",
('기준연도 활동자료 입력'!AD54*Reference!$B$56)+('기준연도 활동자료 입력'!AQ54*Reference!$C$56)+('기준연도 활동자료 입력'!BD54*Reference!$D$56))</f>
        <v/>
      </c>
      <c r="R54" s="331" t="str">
        <f>IF('기준연도 활동자료 입력'!R54="","",
('기준연도 활동자료 입력'!AE54*Reference!$B$56)+('기준연도 활동자료 입력'!AR54*Reference!$C$56)+('기준연도 활동자료 입력'!BE54*Reference!$D$56))</f>
        <v/>
      </c>
      <c r="S54" s="331" t="str">
        <f>IF('기준연도 활동자료 입력'!S54="","",
('기준연도 활동자료 입력'!AF54*Reference!$B$56)+('기준연도 활동자료 입력'!AS54*Reference!$C$56)+('기준연도 활동자료 입력'!BF54*Reference!$D$56))</f>
        <v/>
      </c>
      <c r="T54" s="332" t="str">
        <f>IF('기준연도 활동자료 입력'!T54="","",
('기준연도 활동자료 입력'!AG54*Reference!$B$56)+('기준연도 활동자료 입력'!AT54*Reference!$C$56)+('기준연도 활동자료 입력'!BG54*Reference!$D$56))</f>
        <v/>
      </c>
      <c r="U54" s="321">
        <f t="shared" ref="U54:U63" si="3">ROUND(SUM(I54:T54),3)</f>
        <v>0</v>
      </c>
    </row>
    <row r="55" spans="1:21">
      <c r="A55" s="2"/>
      <c r="B55" s="504"/>
      <c r="C55" s="489"/>
      <c r="D55" s="490"/>
      <c r="E55" s="14" t="str">
        <f>IF('기준연도 활동자료 입력'!E55="","",'기준연도 활동자료 입력'!E55)</f>
        <v/>
      </c>
      <c r="F55" s="15" t="str">
        <f>IF('기준연도 활동자료 입력'!F55="","",'기준연도 활동자료 입력'!F55)</f>
        <v/>
      </c>
      <c r="G55" s="40" t="str">
        <f>IF('기준연도 활동자료 입력'!G55="","",'기준연도 활동자료 입력'!G55)</f>
        <v/>
      </c>
      <c r="H55" s="16" t="str">
        <f>IF('기준연도 활동자료 입력'!H55="","",'기준연도 활동자료 입력'!H55)</f>
        <v/>
      </c>
      <c r="I55" s="330" t="str">
        <f>IF('기준연도 활동자료 입력'!I55="","",
('기준연도 활동자료 입력'!V55*Reference!$B$56)+('기준연도 활동자료 입력'!AI55*Reference!$C$56)+('기준연도 활동자료 입력'!AV55*Reference!$D$56))</f>
        <v/>
      </c>
      <c r="J55" s="331" t="str">
        <f>IF('기준연도 활동자료 입력'!J55="","",
('기준연도 활동자료 입력'!W55*Reference!$B$56)+('기준연도 활동자료 입력'!AJ55*Reference!$C$56)+('기준연도 활동자료 입력'!AW55*Reference!$D$56))</f>
        <v/>
      </c>
      <c r="K55" s="331" t="str">
        <f>IF('기준연도 활동자료 입력'!K55="","",
('기준연도 활동자료 입력'!X55*Reference!$B$56)+('기준연도 활동자료 입력'!AK55*Reference!$C$56)+('기준연도 활동자료 입력'!AX55*Reference!$D$56))</f>
        <v/>
      </c>
      <c r="L55" s="331" t="str">
        <f>IF('기준연도 활동자료 입력'!L55="","",
('기준연도 활동자료 입력'!Y55*Reference!$B$56)+('기준연도 활동자료 입력'!AL55*Reference!$C$56)+('기준연도 활동자료 입력'!AY55*Reference!$D$56))</f>
        <v/>
      </c>
      <c r="M55" s="331" t="str">
        <f>IF('기준연도 활동자료 입력'!M55="","",
('기준연도 활동자료 입력'!Z55*Reference!$B$56)+('기준연도 활동자료 입력'!AM55*Reference!$C$56)+('기준연도 활동자료 입력'!AZ55*Reference!$D$56))</f>
        <v/>
      </c>
      <c r="N55" s="331" t="str">
        <f>IF('기준연도 활동자료 입력'!N55="","",
('기준연도 활동자료 입력'!AA55*Reference!$B$56)+('기준연도 활동자료 입력'!AN55*Reference!$C$56)+('기준연도 활동자료 입력'!BA55*Reference!$D$56))</f>
        <v/>
      </c>
      <c r="O55" s="331" t="str">
        <f>IF('기준연도 활동자료 입력'!O55="","",
('기준연도 활동자료 입력'!AB55*Reference!$B$56)+('기준연도 활동자료 입력'!AO55*Reference!$C$56)+('기준연도 활동자료 입력'!BB55*Reference!$D$56))</f>
        <v/>
      </c>
      <c r="P55" s="331" t="str">
        <f>IF('기준연도 활동자료 입력'!P55="","",
('기준연도 활동자료 입력'!AC55*Reference!$B$56)+('기준연도 활동자료 입력'!AP55*Reference!$C$56)+('기준연도 활동자료 입력'!BC55*Reference!$D$56))</f>
        <v/>
      </c>
      <c r="Q55" s="331" t="str">
        <f>IF('기준연도 활동자료 입력'!Q55="","",
('기준연도 활동자료 입력'!AD55*Reference!$B$56)+('기준연도 활동자료 입력'!AQ55*Reference!$C$56)+('기준연도 활동자료 입력'!BD55*Reference!$D$56))</f>
        <v/>
      </c>
      <c r="R55" s="331" t="str">
        <f>IF('기준연도 활동자료 입력'!R55="","",
('기준연도 활동자료 입력'!AE55*Reference!$B$56)+('기준연도 활동자료 입력'!AR55*Reference!$C$56)+('기준연도 활동자료 입력'!BE55*Reference!$D$56))</f>
        <v/>
      </c>
      <c r="S55" s="331" t="str">
        <f>IF('기준연도 활동자료 입력'!S55="","",
('기준연도 활동자료 입력'!AF55*Reference!$B$56)+('기준연도 활동자료 입력'!AS55*Reference!$C$56)+('기준연도 활동자료 입력'!BF55*Reference!$D$56))</f>
        <v/>
      </c>
      <c r="T55" s="332" t="str">
        <f>IF('기준연도 활동자료 입력'!T55="","",
('기준연도 활동자료 입력'!AG55*Reference!$B$56)+('기준연도 활동자료 입력'!AT55*Reference!$C$56)+('기준연도 활동자료 입력'!BG55*Reference!$D$56))</f>
        <v/>
      </c>
      <c r="U55" s="321">
        <f t="shared" si="3"/>
        <v>0</v>
      </c>
    </row>
    <row r="56" spans="1:21">
      <c r="A56" s="2"/>
      <c r="B56" s="504"/>
      <c r="C56" s="489"/>
      <c r="D56" s="490"/>
      <c r="E56" s="14" t="str">
        <f>IF('기준연도 활동자료 입력'!E56="","",'기준연도 활동자료 입력'!E56)</f>
        <v/>
      </c>
      <c r="F56" s="15" t="str">
        <f>IF('기준연도 활동자료 입력'!F56="","",'기준연도 활동자료 입력'!F56)</f>
        <v/>
      </c>
      <c r="G56" s="40" t="str">
        <f>IF('기준연도 활동자료 입력'!G56="","",'기준연도 활동자료 입력'!G56)</f>
        <v/>
      </c>
      <c r="H56" s="16" t="str">
        <f>IF('기준연도 활동자료 입력'!H56="","",'기준연도 활동자료 입력'!H56)</f>
        <v/>
      </c>
      <c r="I56" s="330" t="str">
        <f>IF('기준연도 활동자료 입력'!I56="","",
('기준연도 활동자료 입력'!V56*Reference!$B$56)+('기준연도 활동자료 입력'!AI56*Reference!$C$56)+('기준연도 활동자료 입력'!AV56*Reference!$D$56))</f>
        <v/>
      </c>
      <c r="J56" s="331" t="str">
        <f>IF('기준연도 활동자료 입력'!J56="","",
('기준연도 활동자료 입력'!W56*Reference!$B$56)+('기준연도 활동자료 입력'!AJ56*Reference!$C$56)+('기준연도 활동자료 입력'!AW56*Reference!$D$56))</f>
        <v/>
      </c>
      <c r="K56" s="331" t="str">
        <f>IF('기준연도 활동자료 입력'!K56="","",
('기준연도 활동자료 입력'!X56*Reference!$B$56)+('기준연도 활동자료 입력'!AK56*Reference!$C$56)+('기준연도 활동자료 입력'!AX56*Reference!$D$56))</f>
        <v/>
      </c>
      <c r="L56" s="331" t="str">
        <f>IF('기준연도 활동자료 입력'!L56="","",
('기준연도 활동자료 입력'!Y56*Reference!$B$56)+('기준연도 활동자료 입력'!AL56*Reference!$C$56)+('기준연도 활동자료 입력'!AY56*Reference!$D$56))</f>
        <v/>
      </c>
      <c r="M56" s="331" t="str">
        <f>IF('기준연도 활동자료 입력'!M56="","",
('기준연도 활동자료 입력'!Z56*Reference!$B$56)+('기준연도 활동자료 입력'!AM56*Reference!$C$56)+('기준연도 활동자료 입력'!AZ56*Reference!$D$56))</f>
        <v/>
      </c>
      <c r="N56" s="331" t="str">
        <f>IF('기준연도 활동자료 입력'!N56="","",
('기준연도 활동자료 입력'!AA56*Reference!$B$56)+('기준연도 활동자료 입력'!AN56*Reference!$C$56)+('기준연도 활동자료 입력'!BA56*Reference!$D$56))</f>
        <v/>
      </c>
      <c r="O56" s="331" t="str">
        <f>IF('기준연도 활동자료 입력'!O56="","",
('기준연도 활동자료 입력'!AB56*Reference!$B$56)+('기준연도 활동자료 입력'!AO56*Reference!$C$56)+('기준연도 활동자료 입력'!BB56*Reference!$D$56))</f>
        <v/>
      </c>
      <c r="P56" s="331" t="str">
        <f>IF('기준연도 활동자료 입력'!P56="","",
('기준연도 활동자료 입력'!AC56*Reference!$B$56)+('기준연도 활동자료 입력'!AP56*Reference!$C$56)+('기준연도 활동자료 입력'!BC56*Reference!$D$56))</f>
        <v/>
      </c>
      <c r="Q56" s="331" t="str">
        <f>IF('기준연도 활동자료 입력'!Q56="","",
('기준연도 활동자료 입력'!AD56*Reference!$B$56)+('기준연도 활동자료 입력'!AQ56*Reference!$C$56)+('기준연도 활동자료 입력'!BD56*Reference!$D$56))</f>
        <v/>
      </c>
      <c r="R56" s="331" t="str">
        <f>IF('기준연도 활동자료 입력'!R56="","",
('기준연도 활동자료 입력'!AE56*Reference!$B$56)+('기준연도 활동자료 입력'!AR56*Reference!$C$56)+('기준연도 활동자료 입력'!BE56*Reference!$D$56))</f>
        <v/>
      </c>
      <c r="S56" s="331" t="str">
        <f>IF('기준연도 활동자료 입력'!S56="","",
('기준연도 활동자료 입력'!AF56*Reference!$B$56)+('기준연도 활동자료 입력'!AS56*Reference!$C$56)+('기준연도 활동자료 입력'!BF56*Reference!$D$56))</f>
        <v/>
      </c>
      <c r="T56" s="332" t="str">
        <f>IF('기준연도 활동자료 입력'!T56="","",
('기준연도 활동자료 입력'!AG56*Reference!$B$56)+('기준연도 활동자료 입력'!AT56*Reference!$C$56)+('기준연도 활동자료 입력'!BG56*Reference!$D$56))</f>
        <v/>
      </c>
      <c r="U56" s="321">
        <f t="shared" si="3"/>
        <v>0</v>
      </c>
    </row>
    <row r="57" spans="1:21">
      <c r="A57" s="2"/>
      <c r="B57" s="504"/>
      <c r="C57" s="489"/>
      <c r="D57" s="490"/>
      <c r="E57" s="14" t="str">
        <f>IF('기준연도 활동자료 입력'!E57="","",'기준연도 활동자료 입력'!E57)</f>
        <v/>
      </c>
      <c r="F57" s="15" t="str">
        <f>IF('기준연도 활동자료 입력'!F57="","",'기준연도 활동자료 입력'!F57)</f>
        <v/>
      </c>
      <c r="G57" s="40" t="str">
        <f>IF('기준연도 활동자료 입력'!G57="","",'기준연도 활동자료 입력'!G57)</f>
        <v/>
      </c>
      <c r="H57" s="16" t="str">
        <f>IF('기준연도 활동자료 입력'!H57="","",'기준연도 활동자료 입력'!H57)</f>
        <v/>
      </c>
      <c r="I57" s="330" t="str">
        <f>IF('기준연도 활동자료 입력'!I57="","",
('기준연도 활동자료 입력'!V57*Reference!$B$56)+('기준연도 활동자료 입력'!AI57*Reference!$C$56)+('기준연도 활동자료 입력'!AV57*Reference!$D$56))</f>
        <v/>
      </c>
      <c r="J57" s="331" t="str">
        <f>IF('기준연도 활동자료 입력'!J57="","",
('기준연도 활동자료 입력'!W57*Reference!$B$56)+('기준연도 활동자료 입력'!AJ57*Reference!$C$56)+('기준연도 활동자료 입력'!AW57*Reference!$D$56))</f>
        <v/>
      </c>
      <c r="K57" s="331" t="str">
        <f>IF('기준연도 활동자료 입력'!K57="","",
('기준연도 활동자료 입력'!X57*Reference!$B$56)+('기준연도 활동자료 입력'!AK57*Reference!$C$56)+('기준연도 활동자료 입력'!AX57*Reference!$D$56))</f>
        <v/>
      </c>
      <c r="L57" s="331" t="str">
        <f>IF('기준연도 활동자료 입력'!L57="","",
('기준연도 활동자료 입력'!Y57*Reference!$B$56)+('기준연도 활동자료 입력'!AL57*Reference!$C$56)+('기준연도 활동자료 입력'!AY57*Reference!$D$56))</f>
        <v/>
      </c>
      <c r="M57" s="331" t="str">
        <f>IF('기준연도 활동자료 입력'!M57="","",
('기준연도 활동자료 입력'!Z57*Reference!$B$56)+('기준연도 활동자료 입력'!AM57*Reference!$C$56)+('기준연도 활동자료 입력'!AZ57*Reference!$D$56))</f>
        <v/>
      </c>
      <c r="N57" s="331" t="str">
        <f>IF('기준연도 활동자료 입력'!N57="","",
('기준연도 활동자료 입력'!AA57*Reference!$B$56)+('기준연도 활동자료 입력'!AN57*Reference!$C$56)+('기준연도 활동자료 입력'!BA57*Reference!$D$56))</f>
        <v/>
      </c>
      <c r="O57" s="331" t="str">
        <f>IF('기준연도 활동자료 입력'!O57="","",
('기준연도 활동자료 입력'!AB57*Reference!$B$56)+('기준연도 활동자료 입력'!AO57*Reference!$C$56)+('기준연도 활동자료 입력'!BB57*Reference!$D$56))</f>
        <v/>
      </c>
      <c r="P57" s="331" t="str">
        <f>IF('기준연도 활동자료 입력'!P57="","",
('기준연도 활동자료 입력'!AC57*Reference!$B$56)+('기준연도 활동자료 입력'!AP57*Reference!$C$56)+('기준연도 활동자료 입력'!BC57*Reference!$D$56))</f>
        <v/>
      </c>
      <c r="Q57" s="331" t="str">
        <f>IF('기준연도 활동자료 입력'!Q57="","",
('기준연도 활동자료 입력'!AD57*Reference!$B$56)+('기준연도 활동자료 입력'!AQ57*Reference!$C$56)+('기준연도 활동자료 입력'!BD57*Reference!$D$56))</f>
        <v/>
      </c>
      <c r="R57" s="331" t="str">
        <f>IF('기준연도 활동자료 입력'!R57="","",
('기준연도 활동자료 입력'!AE57*Reference!$B$56)+('기준연도 활동자료 입력'!AR57*Reference!$C$56)+('기준연도 활동자료 입력'!BE57*Reference!$D$56))</f>
        <v/>
      </c>
      <c r="S57" s="331" t="str">
        <f>IF('기준연도 활동자료 입력'!S57="","",
('기준연도 활동자료 입력'!AF57*Reference!$B$56)+('기준연도 활동자료 입력'!AS57*Reference!$C$56)+('기준연도 활동자료 입력'!BF57*Reference!$D$56))</f>
        <v/>
      </c>
      <c r="T57" s="332" t="str">
        <f>IF('기준연도 활동자료 입력'!T57="","",
('기준연도 활동자료 입력'!AG57*Reference!$B$56)+('기준연도 활동자료 입력'!AT57*Reference!$C$56)+('기준연도 활동자료 입력'!BG57*Reference!$D$56))</f>
        <v/>
      </c>
      <c r="U57" s="321">
        <f t="shared" si="3"/>
        <v>0</v>
      </c>
    </row>
    <row r="58" spans="1:21">
      <c r="A58" s="2"/>
      <c r="B58" s="504"/>
      <c r="C58" s="489"/>
      <c r="D58" s="490"/>
      <c r="E58" s="14" t="str">
        <f>IF('기준연도 활동자료 입력'!E58="","",'기준연도 활동자료 입력'!E58)</f>
        <v/>
      </c>
      <c r="F58" s="15" t="str">
        <f>IF('기준연도 활동자료 입력'!F58="","",'기준연도 활동자료 입력'!F58)</f>
        <v/>
      </c>
      <c r="G58" s="40" t="str">
        <f>IF('기준연도 활동자료 입력'!G58="","",'기준연도 활동자료 입력'!G58)</f>
        <v/>
      </c>
      <c r="H58" s="16" t="str">
        <f>IF('기준연도 활동자료 입력'!H58="","",'기준연도 활동자료 입력'!H58)</f>
        <v/>
      </c>
      <c r="I58" s="330" t="str">
        <f>IF('기준연도 활동자료 입력'!I58="","",
('기준연도 활동자료 입력'!V58*Reference!$B$56)+('기준연도 활동자료 입력'!AI58*Reference!$C$56)+('기준연도 활동자료 입력'!AV58*Reference!$D$56))</f>
        <v/>
      </c>
      <c r="J58" s="331" t="str">
        <f>IF('기준연도 활동자료 입력'!J58="","",
('기준연도 활동자료 입력'!W58*Reference!$B$56)+('기준연도 활동자료 입력'!AJ58*Reference!$C$56)+('기준연도 활동자료 입력'!AW58*Reference!$D$56))</f>
        <v/>
      </c>
      <c r="K58" s="331" t="str">
        <f>IF('기준연도 활동자료 입력'!K58="","",
('기준연도 활동자료 입력'!X58*Reference!$B$56)+('기준연도 활동자료 입력'!AK58*Reference!$C$56)+('기준연도 활동자료 입력'!AX58*Reference!$D$56))</f>
        <v/>
      </c>
      <c r="L58" s="331" t="str">
        <f>IF('기준연도 활동자료 입력'!L58="","",
('기준연도 활동자료 입력'!Y58*Reference!$B$56)+('기준연도 활동자료 입력'!AL58*Reference!$C$56)+('기준연도 활동자료 입력'!AY58*Reference!$D$56))</f>
        <v/>
      </c>
      <c r="M58" s="331" t="str">
        <f>IF('기준연도 활동자료 입력'!M58="","",
('기준연도 활동자료 입력'!Z58*Reference!$B$56)+('기준연도 활동자료 입력'!AM58*Reference!$C$56)+('기준연도 활동자료 입력'!AZ58*Reference!$D$56))</f>
        <v/>
      </c>
      <c r="N58" s="331" t="str">
        <f>IF('기준연도 활동자료 입력'!N58="","",
('기준연도 활동자료 입력'!AA58*Reference!$B$56)+('기준연도 활동자료 입력'!AN58*Reference!$C$56)+('기준연도 활동자료 입력'!BA58*Reference!$D$56))</f>
        <v/>
      </c>
      <c r="O58" s="331" t="str">
        <f>IF('기준연도 활동자료 입력'!O58="","",
('기준연도 활동자료 입력'!AB58*Reference!$B$56)+('기준연도 활동자료 입력'!AO58*Reference!$C$56)+('기준연도 활동자료 입력'!BB58*Reference!$D$56))</f>
        <v/>
      </c>
      <c r="P58" s="331" t="str">
        <f>IF('기준연도 활동자료 입력'!P58="","",
('기준연도 활동자료 입력'!AC58*Reference!$B$56)+('기준연도 활동자료 입력'!AP58*Reference!$C$56)+('기준연도 활동자료 입력'!BC58*Reference!$D$56))</f>
        <v/>
      </c>
      <c r="Q58" s="331" t="str">
        <f>IF('기준연도 활동자료 입력'!Q58="","",
('기준연도 활동자료 입력'!AD58*Reference!$B$56)+('기준연도 활동자료 입력'!AQ58*Reference!$C$56)+('기준연도 활동자료 입력'!BD58*Reference!$D$56))</f>
        <v/>
      </c>
      <c r="R58" s="331" t="str">
        <f>IF('기준연도 활동자료 입력'!R58="","",
('기준연도 활동자료 입력'!AE58*Reference!$B$56)+('기준연도 활동자료 입력'!AR58*Reference!$C$56)+('기준연도 활동자료 입력'!BE58*Reference!$D$56))</f>
        <v/>
      </c>
      <c r="S58" s="331" t="str">
        <f>IF('기준연도 활동자료 입력'!S58="","",
('기준연도 활동자료 입력'!AF58*Reference!$B$56)+('기준연도 활동자료 입력'!AS58*Reference!$C$56)+('기준연도 활동자료 입력'!BF58*Reference!$D$56))</f>
        <v/>
      </c>
      <c r="T58" s="332" t="str">
        <f>IF('기준연도 활동자료 입력'!T58="","",
('기준연도 활동자료 입력'!AG58*Reference!$B$56)+('기준연도 활동자료 입력'!AT58*Reference!$C$56)+('기준연도 활동자료 입력'!BG58*Reference!$D$56))</f>
        <v/>
      </c>
      <c r="U58" s="321">
        <f t="shared" si="3"/>
        <v>0</v>
      </c>
    </row>
    <row r="59" spans="1:21">
      <c r="A59" s="2"/>
      <c r="B59" s="504"/>
      <c r="C59" s="489"/>
      <c r="D59" s="490"/>
      <c r="E59" s="14" t="str">
        <f>IF('기준연도 활동자료 입력'!E59="","",'기준연도 활동자료 입력'!E59)</f>
        <v/>
      </c>
      <c r="F59" s="15" t="str">
        <f>IF('기준연도 활동자료 입력'!F59="","",'기준연도 활동자료 입력'!F59)</f>
        <v/>
      </c>
      <c r="G59" s="40" t="str">
        <f>IF('기준연도 활동자료 입력'!G59="","",'기준연도 활동자료 입력'!G59)</f>
        <v/>
      </c>
      <c r="H59" s="16" t="str">
        <f>IF('기준연도 활동자료 입력'!H59="","",'기준연도 활동자료 입력'!H59)</f>
        <v/>
      </c>
      <c r="I59" s="330" t="str">
        <f>IF('기준연도 활동자료 입력'!I59="","",
('기준연도 활동자료 입력'!V59*Reference!$B$56)+('기준연도 활동자료 입력'!AI59*Reference!$C$56)+('기준연도 활동자료 입력'!AV59*Reference!$D$56))</f>
        <v/>
      </c>
      <c r="J59" s="331" t="str">
        <f>IF('기준연도 활동자료 입력'!J59="","",
('기준연도 활동자료 입력'!W59*Reference!$B$56)+('기준연도 활동자료 입력'!AJ59*Reference!$C$56)+('기준연도 활동자료 입력'!AW59*Reference!$D$56))</f>
        <v/>
      </c>
      <c r="K59" s="331" t="str">
        <f>IF('기준연도 활동자료 입력'!K59="","",
('기준연도 활동자료 입력'!X59*Reference!$B$56)+('기준연도 활동자료 입력'!AK59*Reference!$C$56)+('기준연도 활동자료 입력'!AX59*Reference!$D$56))</f>
        <v/>
      </c>
      <c r="L59" s="331" t="str">
        <f>IF('기준연도 활동자료 입력'!L59="","",
('기준연도 활동자료 입력'!Y59*Reference!$B$56)+('기준연도 활동자료 입력'!AL59*Reference!$C$56)+('기준연도 활동자료 입력'!AY59*Reference!$D$56))</f>
        <v/>
      </c>
      <c r="M59" s="331" t="str">
        <f>IF('기준연도 활동자료 입력'!M59="","",
('기준연도 활동자료 입력'!Z59*Reference!$B$56)+('기준연도 활동자료 입력'!AM59*Reference!$C$56)+('기준연도 활동자료 입력'!AZ59*Reference!$D$56))</f>
        <v/>
      </c>
      <c r="N59" s="331" t="str">
        <f>IF('기준연도 활동자료 입력'!N59="","",
('기준연도 활동자료 입력'!AA59*Reference!$B$56)+('기준연도 활동자료 입력'!AN59*Reference!$C$56)+('기준연도 활동자료 입력'!BA59*Reference!$D$56))</f>
        <v/>
      </c>
      <c r="O59" s="331" t="str">
        <f>IF('기준연도 활동자료 입력'!O59="","",
('기준연도 활동자료 입력'!AB59*Reference!$B$56)+('기준연도 활동자료 입력'!AO59*Reference!$C$56)+('기준연도 활동자료 입력'!BB59*Reference!$D$56))</f>
        <v/>
      </c>
      <c r="P59" s="331" t="str">
        <f>IF('기준연도 활동자료 입력'!P59="","",
('기준연도 활동자료 입력'!AC59*Reference!$B$56)+('기준연도 활동자료 입력'!AP59*Reference!$C$56)+('기준연도 활동자료 입력'!BC59*Reference!$D$56))</f>
        <v/>
      </c>
      <c r="Q59" s="331" t="str">
        <f>IF('기준연도 활동자료 입력'!Q59="","",
('기준연도 활동자료 입력'!AD59*Reference!$B$56)+('기준연도 활동자료 입력'!AQ59*Reference!$C$56)+('기준연도 활동자료 입력'!BD59*Reference!$D$56))</f>
        <v/>
      </c>
      <c r="R59" s="331" t="str">
        <f>IF('기준연도 활동자료 입력'!R59="","",
('기준연도 활동자료 입력'!AE59*Reference!$B$56)+('기준연도 활동자료 입력'!AR59*Reference!$C$56)+('기준연도 활동자료 입력'!BE59*Reference!$D$56))</f>
        <v/>
      </c>
      <c r="S59" s="331" t="str">
        <f>IF('기준연도 활동자료 입력'!S59="","",
('기준연도 활동자료 입력'!AF59*Reference!$B$56)+('기준연도 활동자료 입력'!AS59*Reference!$C$56)+('기준연도 활동자료 입력'!BF59*Reference!$D$56))</f>
        <v/>
      </c>
      <c r="T59" s="332" t="str">
        <f>IF('기준연도 활동자료 입력'!T59="","",
('기준연도 활동자료 입력'!AG59*Reference!$B$56)+('기준연도 활동자료 입력'!AT59*Reference!$C$56)+('기준연도 활동자료 입력'!BG59*Reference!$D$56))</f>
        <v/>
      </c>
      <c r="U59" s="321">
        <f t="shared" si="3"/>
        <v>0</v>
      </c>
    </row>
    <row r="60" spans="1:21">
      <c r="A60" s="2"/>
      <c r="B60" s="504"/>
      <c r="C60" s="489"/>
      <c r="D60" s="490"/>
      <c r="E60" s="14" t="str">
        <f>IF('기준연도 활동자료 입력'!E60="","",'기준연도 활동자료 입력'!E60)</f>
        <v/>
      </c>
      <c r="F60" s="15" t="str">
        <f>IF('기준연도 활동자료 입력'!F60="","",'기준연도 활동자료 입력'!F60)</f>
        <v/>
      </c>
      <c r="G60" s="40" t="str">
        <f>IF('기준연도 활동자료 입력'!G60="","",'기준연도 활동자료 입력'!G60)</f>
        <v/>
      </c>
      <c r="H60" s="16" t="str">
        <f>IF('기준연도 활동자료 입력'!H60="","",'기준연도 활동자료 입력'!H60)</f>
        <v/>
      </c>
      <c r="I60" s="330" t="str">
        <f>IF('기준연도 활동자료 입력'!I60="","",
('기준연도 활동자료 입력'!V60*Reference!$B$56)+('기준연도 활동자료 입력'!AI60*Reference!$C$56)+('기준연도 활동자료 입력'!AV60*Reference!$D$56))</f>
        <v/>
      </c>
      <c r="J60" s="331" t="str">
        <f>IF('기준연도 활동자료 입력'!J60="","",
('기준연도 활동자료 입력'!W60*Reference!$B$56)+('기준연도 활동자료 입력'!AJ60*Reference!$C$56)+('기준연도 활동자료 입력'!AW60*Reference!$D$56))</f>
        <v/>
      </c>
      <c r="K60" s="331" t="str">
        <f>IF('기준연도 활동자료 입력'!K60="","",
('기준연도 활동자료 입력'!X60*Reference!$B$56)+('기준연도 활동자료 입력'!AK60*Reference!$C$56)+('기준연도 활동자료 입력'!AX60*Reference!$D$56))</f>
        <v/>
      </c>
      <c r="L60" s="331" t="str">
        <f>IF('기준연도 활동자료 입력'!L60="","",
('기준연도 활동자료 입력'!Y60*Reference!$B$56)+('기준연도 활동자료 입력'!AL60*Reference!$C$56)+('기준연도 활동자료 입력'!AY60*Reference!$D$56))</f>
        <v/>
      </c>
      <c r="M60" s="331" t="str">
        <f>IF('기준연도 활동자료 입력'!M60="","",
('기준연도 활동자료 입력'!Z60*Reference!$B$56)+('기준연도 활동자료 입력'!AM60*Reference!$C$56)+('기준연도 활동자료 입력'!AZ60*Reference!$D$56))</f>
        <v/>
      </c>
      <c r="N60" s="331" t="str">
        <f>IF('기준연도 활동자료 입력'!N60="","",
('기준연도 활동자료 입력'!AA60*Reference!$B$56)+('기준연도 활동자료 입력'!AN60*Reference!$C$56)+('기준연도 활동자료 입력'!BA60*Reference!$D$56))</f>
        <v/>
      </c>
      <c r="O60" s="331" t="str">
        <f>IF('기준연도 활동자료 입력'!O60="","",
('기준연도 활동자료 입력'!AB60*Reference!$B$56)+('기준연도 활동자료 입력'!AO60*Reference!$C$56)+('기준연도 활동자료 입력'!BB60*Reference!$D$56))</f>
        <v/>
      </c>
      <c r="P60" s="331" t="str">
        <f>IF('기준연도 활동자료 입력'!P60="","",
('기준연도 활동자료 입력'!AC60*Reference!$B$56)+('기준연도 활동자료 입력'!AP60*Reference!$C$56)+('기준연도 활동자료 입력'!BC60*Reference!$D$56))</f>
        <v/>
      </c>
      <c r="Q60" s="331" t="str">
        <f>IF('기준연도 활동자료 입력'!Q60="","",
('기준연도 활동자료 입력'!AD60*Reference!$B$56)+('기준연도 활동자료 입력'!AQ60*Reference!$C$56)+('기준연도 활동자료 입력'!BD60*Reference!$D$56))</f>
        <v/>
      </c>
      <c r="R60" s="331" t="str">
        <f>IF('기준연도 활동자료 입력'!R60="","",
('기준연도 활동자료 입력'!AE60*Reference!$B$56)+('기준연도 활동자료 입력'!AR60*Reference!$C$56)+('기준연도 활동자료 입력'!BE60*Reference!$D$56))</f>
        <v/>
      </c>
      <c r="S60" s="331" t="str">
        <f>IF('기준연도 활동자료 입력'!S60="","",
('기준연도 활동자료 입력'!AF60*Reference!$B$56)+('기준연도 활동자료 입력'!AS60*Reference!$C$56)+('기준연도 활동자료 입력'!BF60*Reference!$D$56))</f>
        <v/>
      </c>
      <c r="T60" s="332" t="str">
        <f>IF('기준연도 활동자료 입력'!T60="","",
('기준연도 활동자료 입력'!AG60*Reference!$B$56)+('기준연도 활동자료 입력'!AT60*Reference!$C$56)+('기준연도 활동자료 입력'!BG60*Reference!$D$56))</f>
        <v/>
      </c>
      <c r="U60" s="321">
        <f t="shared" si="3"/>
        <v>0</v>
      </c>
    </row>
    <row r="61" spans="1:21">
      <c r="A61" s="2"/>
      <c r="B61" s="504"/>
      <c r="C61" s="489"/>
      <c r="D61" s="490"/>
      <c r="E61" s="14" t="str">
        <f>IF('기준연도 활동자료 입력'!E61="","",'기준연도 활동자료 입력'!E61)</f>
        <v/>
      </c>
      <c r="F61" s="15" t="str">
        <f>IF('기준연도 활동자료 입력'!F61="","",'기준연도 활동자료 입력'!F61)</f>
        <v/>
      </c>
      <c r="G61" s="40" t="str">
        <f>IF('기준연도 활동자료 입력'!G61="","",'기준연도 활동자료 입력'!G61)</f>
        <v/>
      </c>
      <c r="H61" s="16" t="str">
        <f>IF('기준연도 활동자료 입력'!H61="","",'기준연도 활동자료 입력'!H61)</f>
        <v/>
      </c>
      <c r="I61" s="330" t="str">
        <f>IF('기준연도 활동자료 입력'!I61="","",
('기준연도 활동자료 입력'!V61*Reference!$B$56)+('기준연도 활동자료 입력'!AI61*Reference!$C$56)+('기준연도 활동자료 입력'!AV61*Reference!$D$56))</f>
        <v/>
      </c>
      <c r="J61" s="331" t="str">
        <f>IF('기준연도 활동자료 입력'!J61="","",
('기준연도 활동자료 입력'!W61*Reference!$B$56)+('기준연도 활동자료 입력'!AJ61*Reference!$C$56)+('기준연도 활동자료 입력'!AW61*Reference!$D$56))</f>
        <v/>
      </c>
      <c r="K61" s="331" t="str">
        <f>IF('기준연도 활동자료 입력'!K61="","",
('기준연도 활동자료 입력'!X61*Reference!$B$56)+('기준연도 활동자료 입력'!AK61*Reference!$C$56)+('기준연도 활동자료 입력'!AX61*Reference!$D$56))</f>
        <v/>
      </c>
      <c r="L61" s="331" t="str">
        <f>IF('기준연도 활동자료 입력'!L61="","",
('기준연도 활동자료 입력'!Y61*Reference!$B$56)+('기준연도 활동자료 입력'!AL61*Reference!$C$56)+('기준연도 활동자료 입력'!AY61*Reference!$D$56))</f>
        <v/>
      </c>
      <c r="M61" s="331" t="str">
        <f>IF('기준연도 활동자료 입력'!M61="","",
('기준연도 활동자료 입력'!Z61*Reference!$B$56)+('기준연도 활동자료 입력'!AM61*Reference!$C$56)+('기준연도 활동자료 입력'!AZ61*Reference!$D$56))</f>
        <v/>
      </c>
      <c r="N61" s="331" t="str">
        <f>IF('기준연도 활동자료 입력'!N61="","",
('기준연도 활동자료 입력'!AA61*Reference!$B$56)+('기준연도 활동자료 입력'!AN61*Reference!$C$56)+('기준연도 활동자료 입력'!BA61*Reference!$D$56))</f>
        <v/>
      </c>
      <c r="O61" s="331" t="str">
        <f>IF('기준연도 활동자료 입력'!O61="","",
('기준연도 활동자료 입력'!AB61*Reference!$B$56)+('기준연도 활동자료 입력'!AO61*Reference!$C$56)+('기준연도 활동자료 입력'!BB61*Reference!$D$56))</f>
        <v/>
      </c>
      <c r="P61" s="331" t="str">
        <f>IF('기준연도 활동자료 입력'!P61="","",
('기준연도 활동자료 입력'!AC61*Reference!$B$56)+('기준연도 활동자료 입력'!AP61*Reference!$C$56)+('기준연도 활동자료 입력'!BC61*Reference!$D$56))</f>
        <v/>
      </c>
      <c r="Q61" s="331" t="str">
        <f>IF('기준연도 활동자료 입력'!Q61="","",
('기준연도 활동자료 입력'!AD61*Reference!$B$56)+('기준연도 활동자료 입력'!AQ61*Reference!$C$56)+('기준연도 활동자료 입력'!BD61*Reference!$D$56))</f>
        <v/>
      </c>
      <c r="R61" s="331" t="str">
        <f>IF('기준연도 활동자료 입력'!R61="","",
('기준연도 활동자료 입력'!AE61*Reference!$B$56)+('기준연도 활동자료 입력'!AR61*Reference!$C$56)+('기준연도 활동자료 입력'!BE61*Reference!$D$56))</f>
        <v/>
      </c>
      <c r="S61" s="331" t="str">
        <f>IF('기준연도 활동자료 입력'!S61="","",
('기준연도 활동자료 입력'!AF61*Reference!$B$56)+('기준연도 활동자료 입력'!AS61*Reference!$C$56)+('기준연도 활동자료 입력'!BF61*Reference!$D$56))</f>
        <v/>
      </c>
      <c r="T61" s="332" t="str">
        <f>IF('기준연도 활동자료 입력'!T61="","",
('기준연도 활동자료 입력'!AG61*Reference!$B$56)+('기준연도 활동자료 입력'!AT61*Reference!$C$56)+('기준연도 활동자료 입력'!BG61*Reference!$D$56))</f>
        <v/>
      </c>
      <c r="U61" s="321">
        <f t="shared" si="3"/>
        <v>0</v>
      </c>
    </row>
    <row r="62" spans="1:21">
      <c r="A62" s="2"/>
      <c r="B62" s="504"/>
      <c r="C62" s="517"/>
      <c r="D62" s="518"/>
      <c r="E62" s="17" t="str">
        <f>IF('기준연도 활동자료 입력'!E62="","",'기준연도 활동자료 입력'!E62)</f>
        <v/>
      </c>
      <c r="F62" s="18" t="str">
        <f>IF('기준연도 활동자료 입력'!F62="","",'기준연도 활동자료 입력'!F62)</f>
        <v/>
      </c>
      <c r="G62" s="41" t="str">
        <f>IF('기준연도 활동자료 입력'!G62="","",'기준연도 활동자료 입력'!G62)</f>
        <v/>
      </c>
      <c r="H62" s="19" t="str">
        <f>IF('기준연도 활동자료 입력'!H62="","",'기준연도 활동자료 입력'!H62)</f>
        <v/>
      </c>
      <c r="I62" s="333" t="str">
        <f>IF('기준연도 활동자료 입력'!I62="","",
('기준연도 활동자료 입력'!V62*Reference!$B$56)+('기준연도 활동자료 입력'!AI62*Reference!$C$56)+('기준연도 활동자료 입력'!AV62*Reference!$D$56))</f>
        <v/>
      </c>
      <c r="J62" s="334" t="str">
        <f>IF('기준연도 활동자료 입력'!J62="","",
('기준연도 활동자료 입력'!W62*Reference!$B$56)+('기준연도 활동자료 입력'!AJ62*Reference!$C$56)+('기준연도 활동자료 입력'!AW62*Reference!$D$56))</f>
        <v/>
      </c>
      <c r="K62" s="334" t="str">
        <f>IF('기준연도 활동자료 입력'!K62="","",
('기준연도 활동자료 입력'!X62*Reference!$B$56)+('기준연도 활동자료 입력'!AK62*Reference!$C$56)+('기준연도 활동자료 입력'!AX62*Reference!$D$56))</f>
        <v/>
      </c>
      <c r="L62" s="334" t="str">
        <f>IF('기준연도 활동자료 입력'!L62="","",
('기준연도 활동자료 입력'!Y62*Reference!$B$56)+('기준연도 활동자료 입력'!AL62*Reference!$C$56)+('기준연도 활동자료 입력'!AY62*Reference!$D$56))</f>
        <v/>
      </c>
      <c r="M62" s="334" t="str">
        <f>IF('기준연도 활동자료 입력'!M62="","",
('기준연도 활동자료 입력'!Z62*Reference!$B$56)+('기준연도 활동자료 입력'!AM62*Reference!$C$56)+('기준연도 활동자료 입력'!AZ62*Reference!$D$56))</f>
        <v/>
      </c>
      <c r="N62" s="334" t="str">
        <f>IF('기준연도 활동자료 입력'!N62="","",
('기준연도 활동자료 입력'!AA62*Reference!$B$56)+('기준연도 활동자료 입력'!AN62*Reference!$C$56)+('기준연도 활동자료 입력'!BA62*Reference!$D$56))</f>
        <v/>
      </c>
      <c r="O62" s="334" t="str">
        <f>IF('기준연도 활동자료 입력'!O62="","",
('기준연도 활동자료 입력'!AB62*Reference!$B$56)+('기준연도 활동자료 입력'!AO62*Reference!$C$56)+('기준연도 활동자료 입력'!BB62*Reference!$D$56))</f>
        <v/>
      </c>
      <c r="P62" s="334" t="str">
        <f>IF('기준연도 활동자료 입력'!P62="","",
('기준연도 활동자료 입력'!AC62*Reference!$B$56)+('기준연도 활동자료 입력'!AP62*Reference!$C$56)+('기준연도 활동자료 입력'!BC62*Reference!$D$56))</f>
        <v/>
      </c>
      <c r="Q62" s="334" t="str">
        <f>IF('기준연도 활동자료 입력'!Q62="","",
('기준연도 활동자료 입력'!AD62*Reference!$B$56)+('기준연도 활동자료 입력'!AQ62*Reference!$C$56)+('기준연도 활동자료 입력'!BD62*Reference!$D$56))</f>
        <v/>
      </c>
      <c r="R62" s="334" t="str">
        <f>IF('기준연도 활동자료 입력'!R62="","",
('기준연도 활동자료 입력'!AE62*Reference!$B$56)+('기준연도 활동자료 입력'!AR62*Reference!$C$56)+('기준연도 활동자료 입력'!BE62*Reference!$D$56))</f>
        <v/>
      </c>
      <c r="S62" s="334" t="str">
        <f>IF('기준연도 활동자료 입력'!S62="","",
('기준연도 활동자료 입력'!AF62*Reference!$B$56)+('기준연도 활동자료 입력'!AS62*Reference!$C$56)+('기준연도 활동자료 입력'!BF62*Reference!$D$56))</f>
        <v/>
      </c>
      <c r="T62" s="335" t="str">
        <f>IF('기준연도 활동자료 입력'!T62="","",
('기준연도 활동자료 입력'!AG62*Reference!$B$56)+('기준연도 활동자료 입력'!AT62*Reference!$C$56)+('기준연도 활동자료 입력'!BG62*Reference!$D$56))</f>
        <v/>
      </c>
      <c r="U62" s="322">
        <f t="shared" si="3"/>
        <v>0</v>
      </c>
    </row>
    <row r="63" spans="1:21" ht="16.5" customHeight="1">
      <c r="A63" s="2"/>
      <c r="B63" s="504"/>
      <c r="C63" s="487" t="s">
        <v>150</v>
      </c>
      <c r="D63" s="488"/>
      <c r="E63" s="20" t="str">
        <f>IF('기준연도 활동자료 입력'!E63="","",'기준연도 활동자료 입력'!E63)</f>
        <v/>
      </c>
      <c r="F63" s="21" t="str">
        <f>IF('기준연도 활동자료 입력'!F63="","",'기준연도 활동자료 입력'!F63)</f>
        <v/>
      </c>
      <c r="G63" s="22" t="str">
        <f>IF('기준연도 활동자료 입력'!G63="","",'기준연도 활동자료 입력'!G63)</f>
        <v/>
      </c>
      <c r="H63" s="23" t="str">
        <f>IF('기준연도 활동자료 입력'!H63="","",'기준연도 활동자료 입력'!H63)</f>
        <v/>
      </c>
      <c r="I63" s="336" t="str">
        <f>IF('기준연도 활동자료 입력'!I63="","",
('기준연도 활동자료 입력'!V63*Reference!$B$56)+('기준연도 활동자료 입력'!AI63*Reference!$C$56)+('기준연도 활동자료 입력'!AV63*Reference!$D$56))</f>
        <v/>
      </c>
      <c r="J63" s="337" t="str">
        <f>IF('기준연도 활동자료 입력'!J63="","",
('기준연도 활동자료 입력'!W63*Reference!$B$56)+('기준연도 활동자료 입력'!AJ63*Reference!$C$56)+('기준연도 활동자료 입력'!AW63*Reference!$D$56))</f>
        <v/>
      </c>
      <c r="K63" s="337" t="str">
        <f>IF('기준연도 활동자료 입력'!K63="","",
('기준연도 활동자료 입력'!X63*Reference!$B$56)+('기준연도 활동자료 입력'!AK63*Reference!$C$56)+('기준연도 활동자료 입력'!AX63*Reference!$D$56))</f>
        <v/>
      </c>
      <c r="L63" s="337" t="str">
        <f>IF('기준연도 활동자료 입력'!L63="","",
('기준연도 활동자료 입력'!Y63*Reference!$B$56)+('기준연도 활동자료 입력'!AL63*Reference!$C$56)+('기준연도 활동자료 입력'!AY63*Reference!$D$56))</f>
        <v/>
      </c>
      <c r="M63" s="337" t="str">
        <f>IF('기준연도 활동자료 입력'!M63="","",
('기준연도 활동자료 입력'!Z63*Reference!$B$56)+('기준연도 활동자료 입력'!AM63*Reference!$C$56)+('기준연도 활동자료 입력'!AZ63*Reference!$D$56))</f>
        <v/>
      </c>
      <c r="N63" s="337" t="str">
        <f>IF('기준연도 활동자료 입력'!N63="","",
('기준연도 활동자료 입력'!AA63*Reference!$B$56)+('기준연도 활동자료 입력'!AN63*Reference!$C$56)+('기준연도 활동자료 입력'!BA63*Reference!$D$56))</f>
        <v/>
      </c>
      <c r="O63" s="337" t="str">
        <f>IF('기준연도 활동자료 입력'!O63="","",
('기준연도 활동자료 입력'!AB63*Reference!$B$56)+('기준연도 활동자료 입력'!AO63*Reference!$C$56)+('기준연도 활동자료 입력'!BB63*Reference!$D$56))</f>
        <v/>
      </c>
      <c r="P63" s="337" t="str">
        <f>IF('기준연도 활동자료 입력'!P63="","",
('기준연도 활동자료 입력'!AC63*Reference!$B$56)+('기준연도 활동자료 입력'!AP63*Reference!$C$56)+('기준연도 활동자료 입력'!BC63*Reference!$D$56))</f>
        <v/>
      </c>
      <c r="Q63" s="337" t="str">
        <f>IF('기준연도 활동자료 입력'!Q63="","",
('기준연도 활동자료 입력'!AD63*Reference!$B$56)+('기준연도 활동자료 입력'!AQ63*Reference!$C$56)+('기준연도 활동자료 입력'!BD63*Reference!$D$56))</f>
        <v/>
      </c>
      <c r="R63" s="337" t="str">
        <f>IF('기준연도 활동자료 입력'!R63="","",
('기준연도 활동자료 입력'!AE63*Reference!$B$56)+('기준연도 활동자료 입력'!AR63*Reference!$C$56)+('기준연도 활동자료 입력'!BE63*Reference!$D$56))</f>
        <v/>
      </c>
      <c r="S63" s="337" t="str">
        <f>IF('기준연도 활동자료 입력'!S63="","",
('기준연도 활동자료 입력'!AF63*Reference!$B$56)+('기준연도 활동자료 입력'!AS63*Reference!$C$56)+('기준연도 활동자료 입력'!BF63*Reference!$D$56))</f>
        <v/>
      </c>
      <c r="T63" s="338" t="str">
        <f>IF('기준연도 활동자료 입력'!T63="","",
('기준연도 활동자료 입력'!AG63*Reference!$B$56)+('기준연도 활동자료 입력'!AT63*Reference!$C$56)+('기준연도 활동자료 입력'!BG63*Reference!$D$56))</f>
        <v/>
      </c>
      <c r="U63" s="323">
        <f t="shared" si="3"/>
        <v>0</v>
      </c>
    </row>
    <row r="64" spans="1:21">
      <c r="A64" s="2"/>
      <c r="B64" s="504"/>
      <c r="C64" s="489"/>
      <c r="D64" s="490"/>
      <c r="E64" s="11" t="str">
        <f>IF('기준연도 활동자료 입력'!E64="","",'기준연도 활동자료 입력'!E64)</f>
        <v/>
      </c>
      <c r="F64" s="12" t="str">
        <f>IF('기준연도 활동자료 입력'!F64="","",'기준연도 활동자료 입력'!F64)</f>
        <v/>
      </c>
      <c r="G64" s="24" t="str">
        <f>IF('기준연도 활동자료 입력'!G64="","",'기준연도 활동자료 입력'!G64)</f>
        <v/>
      </c>
      <c r="H64" s="13" t="str">
        <f>IF('기준연도 활동자료 입력'!H64="","",'기준연도 활동자료 입력'!H64)</f>
        <v/>
      </c>
      <c r="I64" s="327" t="str">
        <f>IF('기준연도 활동자료 입력'!I64="","",
('기준연도 활동자료 입력'!V64*Reference!$B$56)+('기준연도 활동자료 입력'!AI64*Reference!$C$56)+('기준연도 활동자료 입력'!AV64*Reference!$D$56))</f>
        <v/>
      </c>
      <c r="J64" s="328" t="str">
        <f>IF('기준연도 활동자료 입력'!J64="","",
('기준연도 활동자료 입력'!W64*Reference!$B$56)+('기준연도 활동자료 입력'!AJ64*Reference!$C$56)+('기준연도 활동자료 입력'!AW64*Reference!$D$56))</f>
        <v/>
      </c>
      <c r="K64" s="328" t="str">
        <f>IF('기준연도 활동자료 입력'!K64="","",
('기준연도 활동자료 입력'!X64*Reference!$B$56)+('기준연도 활동자료 입력'!AK64*Reference!$C$56)+('기준연도 활동자료 입력'!AX64*Reference!$D$56))</f>
        <v/>
      </c>
      <c r="L64" s="328" t="str">
        <f>IF('기준연도 활동자료 입력'!L64="","",
('기준연도 활동자료 입력'!Y64*Reference!$B$56)+('기준연도 활동자료 입력'!AL64*Reference!$C$56)+('기준연도 활동자료 입력'!AY64*Reference!$D$56))</f>
        <v/>
      </c>
      <c r="M64" s="328" t="str">
        <f>IF('기준연도 활동자료 입력'!M64="","",
('기준연도 활동자료 입력'!Z64*Reference!$B$56)+('기준연도 활동자료 입력'!AM64*Reference!$C$56)+('기준연도 활동자료 입력'!AZ64*Reference!$D$56))</f>
        <v/>
      </c>
      <c r="N64" s="328" t="str">
        <f>IF('기준연도 활동자료 입력'!N64="","",
('기준연도 활동자료 입력'!AA64*Reference!$B$56)+('기준연도 활동자료 입력'!AN64*Reference!$C$56)+('기준연도 활동자료 입력'!BA64*Reference!$D$56))</f>
        <v/>
      </c>
      <c r="O64" s="328" t="str">
        <f>IF('기준연도 활동자료 입력'!O64="","",
('기준연도 활동자료 입력'!AB64*Reference!$B$56)+('기준연도 활동자료 입력'!AO64*Reference!$C$56)+('기준연도 활동자료 입력'!BB64*Reference!$D$56))</f>
        <v/>
      </c>
      <c r="P64" s="328" t="str">
        <f>IF('기준연도 활동자료 입력'!P64="","",
('기준연도 활동자료 입력'!AC64*Reference!$B$56)+('기준연도 활동자료 입력'!AP64*Reference!$C$56)+('기준연도 활동자료 입력'!BC64*Reference!$D$56))</f>
        <v/>
      </c>
      <c r="Q64" s="328" t="str">
        <f>IF('기준연도 활동자료 입력'!Q64="","",
('기준연도 활동자료 입력'!AD64*Reference!$B$56)+('기준연도 활동자료 입력'!AQ64*Reference!$C$56)+('기준연도 활동자료 입력'!BD64*Reference!$D$56))</f>
        <v/>
      </c>
      <c r="R64" s="328" t="str">
        <f>IF('기준연도 활동자료 입력'!R64="","",
('기준연도 활동자료 입력'!AE64*Reference!$B$56)+('기준연도 활동자료 입력'!AR64*Reference!$C$56)+('기준연도 활동자료 입력'!BE64*Reference!$D$56))</f>
        <v/>
      </c>
      <c r="S64" s="328" t="str">
        <f>IF('기준연도 활동자료 입력'!S64="","",
('기준연도 활동자료 입력'!AF64*Reference!$B$56)+('기준연도 활동자료 입력'!AS64*Reference!$C$56)+('기준연도 활동자료 입력'!BF64*Reference!$D$56))</f>
        <v/>
      </c>
      <c r="T64" s="329" t="str">
        <f>IF('기준연도 활동자료 입력'!T64="","",
('기준연도 활동자료 입력'!AG64*Reference!$B$56)+('기준연도 활동자료 입력'!AT64*Reference!$C$56)+('기준연도 활동자료 입력'!BG64*Reference!$D$56))</f>
        <v/>
      </c>
      <c r="U64" s="320">
        <f t="shared" ref="U64:U72" si="4">ROUND(SUM(I64:T64),3)</f>
        <v>0</v>
      </c>
    </row>
    <row r="65" spans="1:21">
      <c r="A65" s="2"/>
      <c r="B65" s="504"/>
      <c r="C65" s="489"/>
      <c r="D65" s="490"/>
      <c r="E65" s="11" t="str">
        <f>IF('기준연도 활동자료 입력'!E65="","",'기준연도 활동자료 입력'!E65)</f>
        <v/>
      </c>
      <c r="F65" s="12" t="str">
        <f>IF('기준연도 활동자료 입력'!F65="","",'기준연도 활동자료 입력'!F65)</f>
        <v/>
      </c>
      <c r="G65" s="24" t="str">
        <f>IF('기준연도 활동자료 입력'!G65="","",'기준연도 활동자료 입력'!G65)</f>
        <v/>
      </c>
      <c r="H65" s="13" t="str">
        <f>IF('기준연도 활동자료 입력'!H65="","",'기준연도 활동자료 입력'!H65)</f>
        <v/>
      </c>
      <c r="I65" s="327" t="str">
        <f>IF('기준연도 활동자료 입력'!I65="","",
('기준연도 활동자료 입력'!V65*Reference!$B$56)+('기준연도 활동자료 입력'!AI65*Reference!$C$56)+('기준연도 활동자료 입력'!AV65*Reference!$D$56))</f>
        <v/>
      </c>
      <c r="J65" s="328" t="str">
        <f>IF('기준연도 활동자료 입력'!J65="","",
('기준연도 활동자료 입력'!W65*Reference!$B$56)+('기준연도 활동자료 입력'!AJ65*Reference!$C$56)+('기준연도 활동자료 입력'!AW65*Reference!$D$56))</f>
        <v/>
      </c>
      <c r="K65" s="328" t="str">
        <f>IF('기준연도 활동자료 입력'!K65="","",
('기준연도 활동자료 입력'!X65*Reference!$B$56)+('기준연도 활동자료 입력'!AK65*Reference!$C$56)+('기준연도 활동자료 입력'!AX65*Reference!$D$56))</f>
        <v/>
      </c>
      <c r="L65" s="328" t="str">
        <f>IF('기준연도 활동자료 입력'!L65="","",
('기준연도 활동자료 입력'!Y65*Reference!$B$56)+('기준연도 활동자료 입력'!AL65*Reference!$C$56)+('기준연도 활동자료 입력'!AY65*Reference!$D$56))</f>
        <v/>
      </c>
      <c r="M65" s="328" t="str">
        <f>IF('기준연도 활동자료 입력'!M65="","",
('기준연도 활동자료 입력'!Z65*Reference!$B$56)+('기준연도 활동자료 입력'!AM65*Reference!$C$56)+('기준연도 활동자료 입력'!AZ65*Reference!$D$56))</f>
        <v/>
      </c>
      <c r="N65" s="328" t="str">
        <f>IF('기준연도 활동자료 입력'!N65="","",
('기준연도 활동자료 입력'!AA65*Reference!$B$56)+('기준연도 활동자료 입력'!AN65*Reference!$C$56)+('기준연도 활동자료 입력'!BA65*Reference!$D$56))</f>
        <v/>
      </c>
      <c r="O65" s="328" t="str">
        <f>IF('기준연도 활동자료 입력'!O65="","",
('기준연도 활동자료 입력'!AB65*Reference!$B$56)+('기준연도 활동자료 입력'!AO65*Reference!$C$56)+('기준연도 활동자료 입력'!BB65*Reference!$D$56))</f>
        <v/>
      </c>
      <c r="P65" s="328" t="str">
        <f>IF('기준연도 활동자료 입력'!P65="","",
('기준연도 활동자료 입력'!AC65*Reference!$B$56)+('기준연도 활동자료 입력'!AP65*Reference!$C$56)+('기준연도 활동자료 입력'!BC65*Reference!$D$56))</f>
        <v/>
      </c>
      <c r="Q65" s="328" t="str">
        <f>IF('기준연도 활동자료 입력'!Q65="","",
('기준연도 활동자료 입력'!AD65*Reference!$B$56)+('기준연도 활동자료 입력'!AQ65*Reference!$C$56)+('기준연도 활동자료 입력'!BD65*Reference!$D$56))</f>
        <v/>
      </c>
      <c r="R65" s="328" t="str">
        <f>IF('기준연도 활동자료 입력'!R65="","",
('기준연도 활동자료 입력'!AE65*Reference!$B$56)+('기준연도 활동자료 입력'!AR65*Reference!$C$56)+('기준연도 활동자료 입력'!BE65*Reference!$D$56))</f>
        <v/>
      </c>
      <c r="S65" s="328" t="str">
        <f>IF('기준연도 활동자료 입력'!S65="","",
('기준연도 활동자료 입력'!AF65*Reference!$B$56)+('기준연도 활동자료 입력'!AS65*Reference!$C$56)+('기준연도 활동자료 입력'!BF65*Reference!$D$56))</f>
        <v/>
      </c>
      <c r="T65" s="329" t="str">
        <f>IF('기준연도 활동자료 입력'!T65="","",
('기준연도 활동자료 입력'!AG65*Reference!$B$56)+('기준연도 활동자료 입력'!AT65*Reference!$C$56)+('기준연도 활동자료 입력'!BG65*Reference!$D$56))</f>
        <v/>
      </c>
      <c r="U65" s="320">
        <f t="shared" si="4"/>
        <v>0</v>
      </c>
    </row>
    <row r="66" spans="1:21">
      <c r="A66" s="2"/>
      <c r="B66" s="504"/>
      <c r="C66" s="489"/>
      <c r="D66" s="490"/>
      <c r="E66" s="11" t="str">
        <f>IF('기준연도 활동자료 입력'!E66="","",'기준연도 활동자료 입력'!E66)</f>
        <v/>
      </c>
      <c r="F66" s="12" t="str">
        <f>IF('기준연도 활동자료 입력'!F66="","",'기준연도 활동자료 입력'!F66)</f>
        <v/>
      </c>
      <c r="G66" s="24" t="str">
        <f>IF('기준연도 활동자료 입력'!G66="","",'기준연도 활동자료 입력'!G66)</f>
        <v/>
      </c>
      <c r="H66" s="13" t="str">
        <f>IF('기준연도 활동자료 입력'!H66="","",'기준연도 활동자료 입력'!H66)</f>
        <v/>
      </c>
      <c r="I66" s="327" t="str">
        <f>IF('기준연도 활동자료 입력'!I66="","",
('기준연도 활동자료 입력'!V66*Reference!$B$56)+('기준연도 활동자료 입력'!AI66*Reference!$C$56)+('기준연도 활동자료 입력'!AV66*Reference!$D$56))</f>
        <v/>
      </c>
      <c r="J66" s="328" t="str">
        <f>IF('기준연도 활동자료 입력'!J66="","",
('기준연도 활동자료 입력'!W66*Reference!$B$56)+('기준연도 활동자료 입력'!AJ66*Reference!$C$56)+('기준연도 활동자료 입력'!AW66*Reference!$D$56))</f>
        <v/>
      </c>
      <c r="K66" s="328" t="str">
        <f>IF('기준연도 활동자료 입력'!K66="","",
('기준연도 활동자료 입력'!X66*Reference!$B$56)+('기준연도 활동자료 입력'!AK66*Reference!$C$56)+('기준연도 활동자료 입력'!AX66*Reference!$D$56))</f>
        <v/>
      </c>
      <c r="L66" s="328" t="str">
        <f>IF('기준연도 활동자료 입력'!L66="","",
('기준연도 활동자료 입력'!Y66*Reference!$B$56)+('기준연도 활동자료 입력'!AL66*Reference!$C$56)+('기준연도 활동자료 입력'!AY66*Reference!$D$56))</f>
        <v/>
      </c>
      <c r="M66" s="328" t="str">
        <f>IF('기준연도 활동자료 입력'!M66="","",
('기준연도 활동자료 입력'!Z66*Reference!$B$56)+('기준연도 활동자료 입력'!AM66*Reference!$C$56)+('기준연도 활동자료 입력'!AZ66*Reference!$D$56))</f>
        <v/>
      </c>
      <c r="N66" s="328" t="str">
        <f>IF('기준연도 활동자료 입력'!N66="","",
('기준연도 활동자료 입력'!AA66*Reference!$B$56)+('기준연도 활동자료 입력'!AN66*Reference!$C$56)+('기준연도 활동자료 입력'!BA66*Reference!$D$56))</f>
        <v/>
      </c>
      <c r="O66" s="328" t="str">
        <f>IF('기준연도 활동자료 입력'!O66="","",
('기준연도 활동자료 입력'!AB66*Reference!$B$56)+('기준연도 활동자료 입력'!AO66*Reference!$C$56)+('기준연도 활동자료 입력'!BB66*Reference!$D$56))</f>
        <v/>
      </c>
      <c r="P66" s="328" t="str">
        <f>IF('기준연도 활동자료 입력'!P66="","",
('기준연도 활동자료 입력'!AC66*Reference!$B$56)+('기준연도 활동자료 입력'!AP66*Reference!$C$56)+('기준연도 활동자료 입력'!BC66*Reference!$D$56))</f>
        <v/>
      </c>
      <c r="Q66" s="328" t="str">
        <f>IF('기준연도 활동자료 입력'!Q66="","",
('기준연도 활동자료 입력'!AD66*Reference!$B$56)+('기준연도 활동자료 입력'!AQ66*Reference!$C$56)+('기준연도 활동자료 입력'!BD66*Reference!$D$56))</f>
        <v/>
      </c>
      <c r="R66" s="328" t="str">
        <f>IF('기준연도 활동자료 입력'!R66="","",
('기준연도 활동자료 입력'!AE66*Reference!$B$56)+('기준연도 활동자료 입력'!AR66*Reference!$C$56)+('기준연도 활동자료 입력'!BE66*Reference!$D$56))</f>
        <v/>
      </c>
      <c r="S66" s="328" t="str">
        <f>IF('기준연도 활동자료 입력'!S66="","",
('기준연도 활동자료 입력'!AF66*Reference!$B$56)+('기준연도 활동자료 입력'!AS66*Reference!$C$56)+('기준연도 활동자료 입력'!BF66*Reference!$D$56))</f>
        <v/>
      </c>
      <c r="T66" s="329" t="str">
        <f>IF('기준연도 활동자료 입력'!T66="","",
('기준연도 활동자료 입력'!AG66*Reference!$B$56)+('기준연도 활동자료 입력'!AT66*Reference!$C$56)+('기준연도 활동자료 입력'!BG66*Reference!$D$56))</f>
        <v/>
      </c>
      <c r="U66" s="320">
        <f t="shared" si="4"/>
        <v>0</v>
      </c>
    </row>
    <row r="67" spans="1:21">
      <c r="A67" s="2"/>
      <c r="B67" s="504"/>
      <c r="C67" s="489"/>
      <c r="D67" s="490"/>
      <c r="E67" s="11" t="str">
        <f>IF('기준연도 활동자료 입력'!E67="","",'기준연도 활동자료 입력'!E67)</f>
        <v/>
      </c>
      <c r="F67" s="12" t="str">
        <f>IF('기준연도 활동자료 입력'!F67="","",'기준연도 활동자료 입력'!F67)</f>
        <v/>
      </c>
      <c r="G67" s="24" t="str">
        <f>IF('기준연도 활동자료 입력'!G67="","",'기준연도 활동자료 입력'!G67)</f>
        <v/>
      </c>
      <c r="H67" s="13" t="str">
        <f>IF('기준연도 활동자료 입력'!H67="","",'기준연도 활동자료 입력'!H67)</f>
        <v/>
      </c>
      <c r="I67" s="327" t="str">
        <f>IF('기준연도 활동자료 입력'!I67="","",
('기준연도 활동자료 입력'!V67*Reference!$B$56)+('기준연도 활동자료 입력'!AI67*Reference!$C$56)+('기준연도 활동자료 입력'!AV67*Reference!$D$56))</f>
        <v/>
      </c>
      <c r="J67" s="328" t="str">
        <f>IF('기준연도 활동자료 입력'!J67="","",
('기준연도 활동자료 입력'!W67*Reference!$B$56)+('기준연도 활동자료 입력'!AJ67*Reference!$C$56)+('기준연도 활동자료 입력'!AW67*Reference!$D$56))</f>
        <v/>
      </c>
      <c r="K67" s="328" t="str">
        <f>IF('기준연도 활동자료 입력'!K67="","",
('기준연도 활동자료 입력'!X67*Reference!$B$56)+('기준연도 활동자료 입력'!AK67*Reference!$C$56)+('기준연도 활동자료 입력'!AX67*Reference!$D$56))</f>
        <v/>
      </c>
      <c r="L67" s="328" t="str">
        <f>IF('기준연도 활동자료 입력'!L67="","",
('기준연도 활동자료 입력'!Y67*Reference!$B$56)+('기준연도 활동자료 입력'!AL67*Reference!$C$56)+('기준연도 활동자료 입력'!AY67*Reference!$D$56))</f>
        <v/>
      </c>
      <c r="M67" s="328" t="str">
        <f>IF('기준연도 활동자료 입력'!M67="","",
('기준연도 활동자료 입력'!Z67*Reference!$B$56)+('기준연도 활동자료 입력'!AM67*Reference!$C$56)+('기준연도 활동자료 입력'!AZ67*Reference!$D$56))</f>
        <v/>
      </c>
      <c r="N67" s="328" t="str">
        <f>IF('기준연도 활동자료 입력'!N67="","",
('기준연도 활동자료 입력'!AA67*Reference!$B$56)+('기준연도 활동자료 입력'!AN67*Reference!$C$56)+('기준연도 활동자료 입력'!BA67*Reference!$D$56))</f>
        <v/>
      </c>
      <c r="O67" s="328" t="str">
        <f>IF('기준연도 활동자료 입력'!O67="","",
('기준연도 활동자료 입력'!AB67*Reference!$B$56)+('기준연도 활동자료 입력'!AO67*Reference!$C$56)+('기준연도 활동자료 입력'!BB67*Reference!$D$56))</f>
        <v/>
      </c>
      <c r="P67" s="328" t="str">
        <f>IF('기준연도 활동자료 입력'!P67="","",
('기준연도 활동자료 입력'!AC67*Reference!$B$56)+('기준연도 활동자료 입력'!AP67*Reference!$C$56)+('기준연도 활동자료 입력'!BC67*Reference!$D$56))</f>
        <v/>
      </c>
      <c r="Q67" s="328" t="str">
        <f>IF('기준연도 활동자료 입력'!Q67="","",
('기준연도 활동자료 입력'!AD67*Reference!$B$56)+('기준연도 활동자료 입력'!AQ67*Reference!$C$56)+('기준연도 활동자료 입력'!BD67*Reference!$D$56))</f>
        <v/>
      </c>
      <c r="R67" s="328" t="str">
        <f>IF('기준연도 활동자료 입력'!R67="","",
('기준연도 활동자료 입력'!AE67*Reference!$B$56)+('기준연도 활동자료 입력'!AR67*Reference!$C$56)+('기준연도 활동자료 입력'!BE67*Reference!$D$56))</f>
        <v/>
      </c>
      <c r="S67" s="328" t="str">
        <f>IF('기준연도 활동자료 입력'!S67="","",
('기준연도 활동자료 입력'!AF67*Reference!$B$56)+('기준연도 활동자료 입력'!AS67*Reference!$C$56)+('기준연도 활동자료 입력'!BF67*Reference!$D$56))</f>
        <v/>
      </c>
      <c r="T67" s="329" t="str">
        <f>IF('기준연도 활동자료 입력'!T67="","",
('기준연도 활동자료 입력'!AG67*Reference!$B$56)+('기준연도 활동자료 입력'!AT67*Reference!$C$56)+('기준연도 활동자료 입력'!BG67*Reference!$D$56))</f>
        <v/>
      </c>
      <c r="U67" s="320">
        <f t="shared" si="4"/>
        <v>0</v>
      </c>
    </row>
    <row r="68" spans="1:21">
      <c r="A68" s="2"/>
      <c r="B68" s="504"/>
      <c r="C68" s="489"/>
      <c r="D68" s="490"/>
      <c r="E68" s="11" t="str">
        <f>IF('기준연도 활동자료 입력'!E68="","",'기준연도 활동자료 입력'!E68)</f>
        <v/>
      </c>
      <c r="F68" s="12" t="str">
        <f>IF('기준연도 활동자료 입력'!F68="","",'기준연도 활동자료 입력'!F68)</f>
        <v/>
      </c>
      <c r="G68" s="24" t="str">
        <f>IF('기준연도 활동자료 입력'!G68="","",'기준연도 활동자료 입력'!G68)</f>
        <v/>
      </c>
      <c r="H68" s="13" t="str">
        <f>IF('기준연도 활동자료 입력'!H68="","",'기준연도 활동자료 입력'!H68)</f>
        <v/>
      </c>
      <c r="I68" s="327" t="str">
        <f>IF('기준연도 활동자료 입력'!I68="","",
('기준연도 활동자료 입력'!V68*Reference!$B$56)+('기준연도 활동자료 입력'!AI68*Reference!$C$56)+('기준연도 활동자료 입력'!AV68*Reference!$D$56))</f>
        <v/>
      </c>
      <c r="J68" s="328" t="str">
        <f>IF('기준연도 활동자료 입력'!J68="","",
('기준연도 활동자료 입력'!W68*Reference!$B$56)+('기준연도 활동자료 입력'!AJ68*Reference!$C$56)+('기준연도 활동자료 입력'!AW68*Reference!$D$56))</f>
        <v/>
      </c>
      <c r="K68" s="328" t="str">
        <f>IF('기준연도 활동자료 입력'!K68="","",
('기준연도 활동자료 입력'!X68*Reference!$B$56)+('기준연도 활동자료 입력'!AK68*Reference!$C$56)+('기준연도 활동자료 입력'!AX68*Reference!$D$56))</f>
        <v/>
      </c>
      <c r="L68" s="328" t="str">
        <f>IF('기준연도 활동자료 입력'!L68="","",
('기준연도 활동자료 입력'!Y68*Reference!$B$56)+('기준연도 활동자료 입력'!AL68*Reference!$C$56)+('기준연도 활동자료 입력'!AY68*Reference!$D$56))</f>
        <v/>
      </c>
      <c r="M68" s="328" t="str">
        <f>IF('기준연도 활동자료 입력'!M68="","",
('기준연도 활동자료 입력'!Z68*Reference!$B$56)+('기준연도 활동자료 입력'!AM68*Reference!$C$56)+('기준연도 활동자료 입력'!AZ68*Reference!$D$56))</f>
        <v/>
      </c>
      <c r="N68" s="328" t="str">
        <f>IF('기준연도 활동자료 입력'!N68="","",
('기준연도 활동자료 입력'!AA68*Reference!$B$56)+('기준연도 활동자료 입력'!AN68*Reference!$C$56)+('기준연도 활동자료 입력'!BA68*Reference!$D$56))</f>
        <v/>
      </c>
      <c r="O68" s="328" t="str">
        <f>IF('기준연도 활동자료 입력'!O68="","",
('기준연도 활동자료 입력'!AB68*Reference!$B$56)+('기준연도 활동자료 입력'!AO68*Reference!$C$56)+('기준연도 활동자료 입력'!BB68*Reference!$D$56))</f>
        <v/>
      </c>
      <c r="P68" s="328" t="str">
        <f>IF('기준연도 활동자료 입력'!P68="","",
('기준연도 활동자료 입력'!AC68*Reference!$B$56)+('기준연도 활동자료 입력'!AP68*Reference!$C$56)+('기준연도 활동자료 입력'!BC68*Reference!$D$56))</f>
        <v/>
      </c>
      <c r="Q68" s="328" t="str">
        <f>IF('기준연도 활동자료 입력'!Q68="","",
('기준연도 활동자료 입력'!AD68*Reference!$B$56)+('기준연도 활동자료 입력'!AQ68*Reference!$C$56)+('기준연도 활동자료 입력'!BD68*Reference!$D$56))</f>
        <v/>
      </c>
      <c r="R68" s="328" t="str">
        <f>IF('기준연도 활동자료 입력'!R68="","",
('기준연도 활동자료 입력'!AE68*Reference!$B$56)+('기준연도 활동자료 입력'!AR68*Reference!$C$56)+('기준연도 활동자료 입력'!BE68*Reference!$D$56))</f>
        <v/>
      </c>
      <c r="S68" s="328" t="str">
        <f>IF('기준연도 활동자료 입력'!S68="","",
('기준연도 활동자료 입력'!AF68*Reference!$B$56)+('기준연도 활동자료 입력'!AS68*Reference!$C$56)+('기준연도 활동자료 입력'!BF68*Reference!$D$56))</f>
        <v/>
      </c>
      <c r="T68" s="329" t="str">
        <f>IF('기준연도 활동자료 입력'!T68="","",
('기준연도 활동자료 입력'!AG68*Reference!$B$56)+('기준연도 활동자료 입력'!AT68*Reference!$C$56)+('기준연도 활동자료 입력'!BG68*Reference!$D$56))</f>
        <v/>
      </c>
      <c r="U68" s="320">
        <f t="shared" si="4"/>
        <v>0</v>
      </c>
    </row>
    <row r="69" spans="1:21">
      <c r="A69" s="2"/>
      <c r="B69" s="504"/>
      <c r="C69" s="489"/>
      <c r="D69" s="490"/>
      <c r="E69" s="14" t="str">
        <f>IF('기준연도 활동자료 입력'!E69="","",'기준연도 활동자료 입력'!E69)</f>
        <v/>
      </c>
      <c r="F69" s="15" t="str">
        <f>IF('기준연도 활동자료 입력'!F69="","",'기준연도 활동자료 입력'!F69)</f>
        <v/>
      </c>
      <c r="G69" s="25" t="str">
        <f>IF('기준연도 활동자료 입력'!G69="","",'기준연도 활동자료 입력'!G69)</f>
        <v/>
      </c>
      <c r="H69" s="16" t="str">
        <f>IF('기준연도 활동자료 입력'!H69="","",'기준연도 활동자료 입력'!H69)</f>
        <v/>
      </c>
      <c r="I69" s="330" t="str">
        <f>IF('기준연도 활동자료 입력'!I69="","",
('기준연도 활동자료 입력'!V69*Reference!$B$56)+('기준연도 활동자료 입력'!AI69*Reference!$C$56)+('기준연도 활동자료 입력'!AV69*Reference!$D$56))</f>
        <v/>
      </c>
      <c r="J69" s="331" t="str">
        <f>IF('기준연도 활동자료 입력'!J69="","",
('기준연도 활동자료 입력'!W69*Reference!$B$56)+('기준연도 활동자료 입력'!AJ69*Reference!$C$56)+('기준연도 활동자료 입력'!AW69*Reference!$D$56))</f>
        <v/>
      </c>
      <c r="K69" s="331" t="str">
        <f>IF('기준연도 활동자료 입력'!K69="","",
('기준연도 활동자료 입력'!X69*Reference!$B$56)+('기준연도 활동자료 입력'!AK69*Reference!$C$56)+('기준연도 활동자료 입력'!AX69*Reference!$D$56))</f>
        <v/>
      </c>
      <c r="L69" s="331" t="str">
        <f>IF('기준연도 활동자료 입력'!L69="","",
('기준연도 활동자료 입력'!Y69*Reference!$B$56)+('기준연도 활동자료 입력'!AL69*Reference!$C$56)+('기준연도 활동자료 입력'!AY69*Reference!$D$56))</f>
        <v/>
      </c>
      <c r="M69" s="331" t="str">
        <f>IF('기준연도 활동자료 입력'!M69="","",
('기준연도 활동자료 입력'!Z69*Reference!$B$56)+('기준연도 활동자료 입력'!AM69*Reference!$C$56)+('기준연도 활동자료 입력'!AZ69*Reference!$D$56))</f>
        <v/>
      </c>
      <c r="N69" s="331" t="str">
        <f>IF('기준연도 활동자료 입력'!N69="","",
('기준연도 활동자료 입력'!AA69*Reference!$B$56)+('기준연도 활동자료 입력'!AN69*Reference!$C$56)+('기준연도 활동자료 입력'!BA69*Reference!$D$56))</f>
        <v/>
      </c>
      <c r="O69" s="331" t="str">
        <f>IF('기준연도 활동자료 입력'!O69="","",
('기준연도 활동자료 입력'!AB69*Reference!$B$56)+('기준연도 활동자료 입력'!AO69*Reference!$C$56)+('기준연도 활동자료 입력'!BB69*Reference!$D$56))</f>
        <v/>
      </c>
      <c r="P69" s="331" t="str">
        <f>IF('기준연도 활동자료 입력'!P69="","",
('기준연도 활동자료 입력'!AC69*Reference!$B$56)+('기준연도 활동자료 입력'!AP69*Reference!$C$56)+('기준연도 활동자료 입력'!BC69*Reference!$D$56))</f>
        <v/>
      </c>
      <c r="Q69" s="331" t="str">
        <f>IF('기준연도 활동자료 입력'!Q69="","",
('기준연도 활동자료 입력'!AD69*Reference!$B$56)+('기준연도 활동자료 입력'!AQ69*Reference!$C$56)+('기준연도 활동자료 입력'!BD69*Reference!$D$56))</f>
        <v/>
      </c>
      <c r="R69" s="331" t="str">
        <f>IF('기준연도 활동자료 입력'!R69="","",
('기준연도 활동자료 입력'!AE69*Reference!$B$56)+('기준연도 활동자료 입력'!AR69*Reference!$C$56)+('기준연도 활동자료 입력'!BE69*Reference!$D$56))</f>
        <v/>
      </c>
      <c r="S69" s="331" t="str">
        <f>IF('기준연도 활동자료 입력'!S69="","",
('기준연도 활동자료 입력'!AF69*Reference!$B$56)+('기준연도 활동자료 입력'!AS69*Reference!$C$56)+('기준연도 활동자료 입력'!BF69*Reference!$D$56))</f>
        <v/>
      </c>
      <c r="T69" s="332" t="str">
        <f>IF('기준연도 활동자료 입력'!T69="","",
('기준연도 활동자료 입력'!AG69*Reference!$B$56)+('기준연도 활동자료 입력'!AT69*Reference!$C$56)+('기준연도 활동자료 입력'!BG69*Reference!$D$56))</f>
        <v/>
      </c>
      <c r="U69" s="320">
        <f t="shared" si="4"/>
        <v>0</v>
      </c>
    </row>
    <row r="70" spans="1:21">
      <c r="A70" s="2"/>
      <c r="B70" s="504"/>
      <c r="C70" s="489"/>
      <c r="D70" s="490"/>
      <c r="E70" s="14" t="str">
        <f>IF('기준연도 활동자료 입력'!E70="","",'기준연도 활동자료 입력'!E70)</f>
        <v/>
      </c>
      <c r="F70" s="15" t="str">
        <f>IF('기준연도 활동자료 입력'!F70="","",'기준연도 활동자료 입력'!F70)</f>
        <v/>
      </c>
      <c r="G70" s="25" t="str">
        <f>IF('기준연도 활동자료 입력'!G70="","",'기준연도 활동자료 입력'!G70)</f>
        <v/>
      </c>
      <c r="H70" s="16" t="str">
        <f>IF('기준연도 활동자료 입력'!H70="","",'기준연도 활동자료 입력'!H70)</f>
        <v/>
      </c>
      <c r="I70" s="330" t="str">
        <f>IF('기준연도 활동자료 입력'!I70="","",
('기준연도 활동자료 입력'!V70*Reference!$B$56)+('기준연도 활동자료 입력'!AI70*Reference!$C$56)+('기준연도 활동자료 입력'!AV70*Reference!$D$56))</f>
        <v/>
      </c>
      <c r="J70" s="331" t="str">
        <f>IF('기준연도 활동자료 입력'!J70="","",
('기준연도 활동자료 입력'!W70*Reference!$B$56)+('기준연도 활동자료 입력'!AJ70*Reference!$C$56)+('기준연도 활동자료 입력'!AW70*Reference!$D$56))</f>
        <v/>
      </c>
      <c r="K70" s="331" t="str">
        <f>IF('기준연도 활동자료 입력'!K70="","",
('기준연도 활동자료 입력'!X70*Reference!$B$56)+('기준연도 활동자료 입력'!AK70*Reference!$C$56)+('기준연도 활동자료 입력'!AX70*Reference!$D$56))</f>
        <v/>
      </c>
      <c r="L70" s="331" t="str">
        <f>IF('기준연도 활동자료 입력'!L70="","",
('기준연도 활동자료 입력'!Y70*Reference!$B$56)+('기준연도 활동자료 입력'!AL70*Reference!$C$56)+('기준연도 활동자료 입력'!AY70*Reference!$D$56))</f>
        <v/>
      </c>
      <c r="M70" s="331" t="str">
        <f>IF('기준연도 활동자료 입력'!M70="","",
('기준연도 활동자료 입력'!Z70*Reference!$B$56)+('기준연도 활동자료 입력'!AM70*Reference!$C$56)+('기준연도 활동자료 입력'!AZ70*Reference!$D$56))</f>
        <v/>
      </c>
      <c r="N70" s="331" t="str">
        <f>IF('기준연도 활동자료 입력'!N70="","",
('기준연도 활동자료 입력'!AA70*Reference!$B$56)+('기준연도 활동자료 입력'!AN70*Reference!$C$56)+('기준연도 활동자료 입력'!BA70*Reference!$D$56))</f>
        <v/>
      </c>
      <c r="O70" s="331" t="str">
        <f>IF('기준연도 활동자료 입력'!O70="","",
('기준연도 활동자료 입력'!AB70*Reference!$B$56)+('기준연도 활동자료 입력'!AO70*Reference!$C$56)+('기준연도 활동자료 입력'!BB70*Reference!$D$56))</f>
        <v/>
      </c>
      <c r="P70" s="331" t="str">
        <f>IF('기준연도 활동자료 입력'!P70="","",
('기준연도 활동자료 입력'!AC70*Reference!$B$56)+('기준연도 활동자료 입력'!AP70*Reference!$C$56)+('기준연도 활동자료 입력'!BC70*Reference!$D$56))</f>
        <v/>
      </c>
      <c r="Q70" s="331" t="str">
        <f>IF('기준연도 활동자료 입력'!Q70="","",
('기준연도 활동자료 입력'!AD70*Reference!$B$56)+('기준연도 활동자료 입력'!AQ70*Reference!$C$56)+('기준연도 활동자료 입력'!BD70*Reference!$D$56))</f>
        <v/>
      </c>
      <c r="R70" s="331" t="str">
        <f>IF('기준연도 활동자료 입력'!R70="","",
('기준연도 활동자료 입력'!AE70*Reference!$B$56)+('기준연도 활동자료 입력'!AR70*Reference!$C$56)+('기준연도 활동자료 입력'!BE70*Reference!$D$56))</f>
        <v/>
      </c>
      <c r="S70" s="331" t="str">
        <f>IF('기준연도 활동자료 입력'!S70="","",
('기준연도 활동자료 입력'!AF70*Reference!$B$56)+('기준연도 활동자료 입력'!AS70*Reference!$C$56)+('기준연도 활동자료 입력'!BF70*Reference!$D$56))</f>
        <v/>
      </c>
      <c r="T70" s="332" t="str">
        <f>IF('기준연도 활동자료 입력'!T70="","",
('기준연도 활동자료 입력'!AG70*Reference!$B$56)+('기준연도 활동자료 입력'!AT70*Reference!$C$56)+('기준연도 활동자료 입력'!BG70*Reference!$D$56))</f>
        <v/>
      </c>
      <c r="U70" s="320">
        <f t="shared" si="4"/>
        <v>0</v>
      </c>
    </row>
    <row r="71" spans="1:21">
      <c r="A71" s="2"/>
      <c r="B71" s="504"/>
      <c r="C71" s="489"/>
      <c r="D71" s="490"/>
      <c r="E71" s="14" t="str">
        <f>IF('기준연도 활동자료 입력'!E71="","",'기준연도 활동자료 입력'!E71)</f>
        <v/>
      </c>
      <c r="F71" s="15" t="str">
        <f>IF('기준연도 활동자료 입력'!F71="","",'기준연도 활동자료 입력'!F71)</f>
        <v/>
      </c>
      <c r="G71" s="25" t="str">
        <f>IF('기준연도 활동자료 입력'!G71="","",'기준연도 활동자료 입력'!G71)</f>
        <v/>
      </c>
      <c r="H71" s="16" t="str">
        <f>IF('기준연도 활동자료 입력'!H71="","",'기준연도 활동자료 입력'!H71)</f>
        <v/>
      </c>
      <c r="I71" s="330" t="str">
        <f>IF('기준연도 활동자료 입력'!I71="","",
('기준연도 활동자료 입력'!V71*Reference!$B$56)+('기준연도 활동자료 입력'!AI71*Reference!$C$56)+('기준연도 활동자료 입력'!AV71*Reference!$D$56))</f>
        <v/>
      </c>
      <c r="J71" s="331" t="str">
        <f>IF('기준연도 활동자료 입력'!J71="","",
('기준연도 활동자료 입력'!W71*Reference!$B$56)+('기준연도 활동자료 입력'!AJ71*Reference!$C$56)+('기준연도 활동자료 입력'!AW71*Reference!$D$56))</f>
        <v/>
      </c>
      <c r="K71" s="331" t="str">
        <f>IF('기준연도 활동자료 입력'!K71="","",
('기준연도 활동자료 입력'!X71*Reference!$B$56)+('기준연도 활동자료 입력'!AK71*Reference!$C$56)+('기준연도 활동자료 입력'!AX71*Reference!$D$56))</f>
        <v/>
      </c>
      <c r="L71" s="331" t="str">
        <f>IF('기준연도 활동자료 입력'!L71="","",
('기준연도 활동자료 입력'!Y71*Reference!$B$56)+('기준연도 활동자료 입력'!AL71*Reference!$C$56)+('기준연도 활동자료 입력'!AY71*Reference!$D$56))</f>
        <v/>
      </c>
      <c r="M71" s="331" t="str">
        <f>IF('기준연도 활동자료 입력'!M71="","",
('기준연도 활동자료 입력'!Z71*Reference!$B$56)+('기준연도 활동자료 입력'!AM71*Reference!$C$56)+('기준연도 활동자료 입력'!AZ71*Reference!$D$56))</f>
        <v/>
      </c>
      <c r="N71" s="331" t="str">
        <f>IF('기준연도 활동자료 입력'!N71="","",
('기준연도 활동자료 입력'!AA71*Reference!$B$56)+('기준연도 활동자료 입력'!AN71*Reference!$C$56)+('기준연도 활동자료 입력'!BA71*Reference!$D$56))</f>
        <v/>
      </c>
      <c r="O71" s="331" t="str">
        <f>IF('기준연도 활동자료 입력'!O71="","",
('기준연도 활동자료 입력'!AB71*Reference!$B$56)+('기준연도 활동자료 입력'!AO71*Reference!$C$56)+('기준연도 활동자료 입력'!BB71*Reference!$D$56))</f>
        <v/>
      </c>
      <c r="P71" s="331" t="str">
        <f>IF('기준연도 활동자료 입력'!P71="","",
('기준연도 활동자료 입력'!AC71*Reference!$B$56)+('기준연도 활동자료 입력'!AP71*Reference!$C$56)+('기준연도 활동자료 입력'!BC71*Reference!$D$56))</f>
        <v/>
      </c>
      <c r="Q71" s="331" t="str">
        <f>IF('기준연도 활동자료 입력'!Q71="","",
('기준연도 활동자료 입력'!AD71*Reference!$B$56)+('기준연도 활동자료 입력'!AQ71*Reference!$C$56)+('기준연도 활동자료 입력'!BD71*Reference!$D$56))</f>
        <v/>
      </c>
      <c r="R71" s="331" t="str">
        <f>IF('기준연도 활동자료 입력'!R71="","",
('기준연도 활동자료 입력'!AE71*Reference!$B$56)+('기준연도 활동자료 입력'!AR71*Reference!$C$56)+('기준연도 활동자료 입력'!BE71*Reference!$D$56))</f>
        <v/>
      </c>
      <c r="S71" s="331" t="str">
        <f>IF('기준연도 활동자료 입력'!S71="","",
('기준연도 활동자료 입력'!AF71*Reference!$B$56)+('기준연도 활동자료 입력'!AS71*Reference!$C$56)+('기준연도 활동자료 입력'!BF71*Reference!$D$56))</f>
        <v/>
      </c>
      <c r="T71" s="332" t="str">
        <f>IF('기준연도 활동자료 입력'!T71="","",
('기준연도 활동자료 입력'!AG71*Reference!$B$56)+('기준연도 활동자료 입력'!AT71*Reference!$C$56)+('기준연도 활동자료 입력'!BG71*Reference!$D$56))</f>
        <v/>
      </c>
      <c r="U71" s="321">
        <f t="shared" si="4"/>
        <v>0</v>
      </c>
    </row>
    <row r="72" spans="1:21" ht="17.5" thickBot="1">
      <c r="A72" s="2"/>
      <c r="B72" s="505"/>
      <c r="C72" s="491"/>
      <c r="D72" s="492"/>
      <c r="E72" s="35" t="str">
        <f>IF('기준연도 활동자료 입력'!E72="","",'기준연도 활동자료 입력'!E72)</f>
        <v/>
      </c>
      <c r="F72" s="36" t="str">
        <f>IF('기준연도 활동자료 입력'!F72="","",'기준연도 활동자료 입력'!F72)</f>
        <v/>
      </c>
      <c r="G72" s="37" t="str">
        <f>IF('기준연도 활동자료 입력'!G72="","",'기준연도 활동자료 입력'!G72)</f>
        <v/>
      </c>
      <c r="H72" s="34" t="str">
        <f>IF('기준연도 활동자료 입력'!H72="","",'기준연도 활동자료 입력'!H72)</f>
        <v/>
      </c>
      <c r="I72" s="355" t="str">
        <f>IF('기준연도 활동자료 입력'!I72="","",
('기준연도 활동자료 입력'!V72*Reference!$B$56)+('기준연도 활동자료 입력'!AI72*Reference!$C$56)+('기준연도 활동자료 입력'!AV72*Reference!$D$56))</f>
        <v/>
      </c>
      <c r="J72" s="353" t="str">
        <f>IF('기준연도 활동자료 입력'!J72="","",
('기준연도 활동자료 입력'!W72*Reference!$B$56)+('기준연도 활동자료 입력'!AJ72*Reference!$C$56)+('기준연도 활동자료 입력'!AW72*Reference!$D$56))</f>
        <v/>
      </c>
      <c r="K72" s="353" t="str">
        <f>IF('기준연도 활동자료 입력'!K72="","",
('기준연도 활동자료 입력'!X72*Reference!$B$56)+('기준연도 활동자료 입력'!AK72*Reference!$C$56)+('기준연도 활동자료 입력'!AX72*Reference!$D$56))</f>
        <v/>
      </c>
      <c r="L72" s="353" t="str">
        <f>IF('기준연도 활동자료 입력'!L72="","",
('기준연도 활동자료 입력'!Y72*Reference!$B$56)+('기준연도 활동자료 입력'!AL72*Reference!$C$56)+('기준연도 활동자료 입력'!AY72*Reference!$D$56))</f>
        <v/>
      </c>
      <c r="M72" s="353" t="str">
        <f>IF('기준연도 활동자료 입력'!M72="","",
('기준연도 활동자료 입력'!Z72*Reference!$B$56)+('기준연도 활동자료 입력'!AM72*Reference!$C$56)+('기준연도 활동자료 입력'!AZ72*Reference!$D$56))</f>
        <v/>
      </c>
      <c r="N72" s="353" t="str">
        <f>IF('기준연도 활동자료 입력'!N72="","",
('기준연도 활동자료 입력'!AA72*Reference!$B$56)+('기준연도 활동자료 입력'!AN72*Reference!$C$56)+('기준연도 활동자료 입력'!BA72*Reference!$D$56))</f>
        <v/>
      </c>
      <c r="O72" s="353" t="str">
        <f>IF('기준연도 활동자료 입력'!O72="","",
('기준연도 활동자료 입력'!AB72*Reference!$B$56)+('기준연도 활동자료 입력'!AO72*Reference!$C$56)+('기준연도 활동자료 입력'!BB72*Reference!$D$56))</f>
        <v/>
      </c>
      <c r="P72" s="353" t="str">
        <f>IF('기준연도 활동자료 입력'!P72="","",
('기준연도 활동자료 입력'!AC72*Reference!$B$56)+('기준연도 활동자료 입력'!AP72*Reference!$C$56)+('기준연도 활동자료 입력'!BC72*Reference!$D$56))</f>
        <v/>
      </c>
      <c r="Q72" s="353" t="str">
        <f>IF('기준연도 활동자료 입력'!Q72="","",
('기준연도 활동자료 입력'!AD72*Reference!$B$56)+('기준연도 활동자료 입력'!AQ72*Reference!$C$56)+('기준연도 활동자료 입력'!BD72*Reference!$D$56))</f>
        <v/>
      </c>
      <c r="R72" s="353" t="str">
        <f>IF('기준연도 활동자료 입력'!R72="","",
('기준연도 활동자료 입력'!AE72*Reference!$B$56)+('기준연도 활동자료 입력'!AR72*Reference!$C$56)+('기준연도 활동자료 입력'!BE72*Reference!$D$56))</f>
        <v/>
      </c>
      <c r="S72" s="353" t="str">
        <f>IF('기준연도 활동자료 입력'!S72="","",
('기준연도 활동자료 입력'!AF72*Reference!$B$56)+('기준연도 활동자료 입력'!AS72*Reference!$C$56)+('기준연도 활동자료 입력'!BF72*Reference!$D$56))</f>
        <v/>
      </c>
      <c r="T72" s="356" t="str">
        <f>IF('기준연도 활동자료 입력'!T72="","",
('기준연도 활동자료 입력'!AG72*Reference!$B$56)+('기준연도 활동자료 입력'!AT72*Reference!$C$56)+('기준연도 활동자료 입력'!BG72*Reference!$D$56))</f>
        <v/>
      </c>
      <c r="U72" s="326">
        <f t="shared" si="4"/>
        <v>0</v>
      </c>
    </row>
  </sheetData>
  <sheetProtection algorithmName="SHA-512" hashValue="QvM4jw67M1vEoWU1h4hNso5t9x6sICreQhiQeZkunj/cZdoBlWcovNEGL9pOTl17H9ixUhxz71UjWXsqYdL5Ag==" saltValue="OKy9TZT2WPvimZbWxb7+9Q==" spinCount="100000" sheet="1" formatCells="0" formatColumns="0" formatRows="0"/>
  <mergeCells count="21">
    <mergeCell ref="B2:U2"/>
    <mergeCell ref="E5:H5"/>
    <mergeCell ref="I5:U5"/>
    <mergeCell ref="I39:U39"/>
    <mergeCell ref="D35:D36"/>
    <mergeCell ref="D37:D38"/>
    <mergeCell ref="C7:D16"/>
    <mergeCell ref="C17:D26"/>
    <mergeCell ref="B5:D6"/>
    <mergeCell ref="C27:C38"/>
    <mergeCell ref="B51:B72"/>
    <mergeCell ref="E51:H51"/>
    <mergeCell ref="I51:U51"/>
    <mergeCell ref="B7:B50"/>
    <mergeCell ref="E39:H39"/>
    <mergeCell ref="C51:D62"/>
    <mergeCell ref="C63:D72"/>
    <mergeCell ref="D27:H27"/>
    <mergeCell ref="I27:U27"/>
    <mergeCell ref="C39:D50"/>
    <mergeCell ref="D29:D34"/>
  </mergeCells>
  <phoneticPr fontId="2" type="noConversion"/>
  <dataValidations disablePrompts="1" count="1">
    <dataValidation allowBlank="1" prompt="탱크로리에 저장하지 않은 이동식 액체석유가스(LPG)는 프로판으로 간주" sqref="F28" xr:uid="{CCB99661-B88D-47F7-83A3-EC17364B1657}"/>
  </dataValidations>
  <pageMargins left="0.7" right="0.7" top="0.75" bottom="0.75" header="0.3" footer="0.3"/>
  <pageSetup paperSize="9" orientation="portrait" verticalDpi="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CF4EE59F-8A01-4485-9B57-D95BD9B6F67B}">
            <xm:f>AND($E41&lt;&gt;Reference!$H$62,$E41&lt;&gt;Reference!$H$63)</xm:f>
            <x14:dxf>
              <fill>
                <patternFill>
                  <bgColor theme="1" tint="0.499984740745262"/>
                </patternFill>
              </fill>
            </x14:dxf>
          </x14:cfRule>
          <xm:sqref>G41:G50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C1DD4-A16A-4071-9679-DE7CA490E226}">
  <sheetPr>
    <pageSetUpPr fitToPage="1"/>
  </sheetPr>
  <dimension ref="B2:V214"/>
  <sheetViews>
    <sheetView topLeftCell="A16" zoomScale="115" zoomScaleNormal="115" workbookViewId="0">
      <selection activeCell="B31" sqref="B31"/>
    </sheetView>
  </sheetViews>
  <sheetFormatPr defaultRowHeight="17"/>
  <cols>
    <col min="1" max="1" width="3.08203125" style="56" customWidth="1"/>
    <col min="2" max="2" width="25.25" style="56" customWidth="1"/>
    <col min="3" max="3" width="17.83203125" style="56" customWidth="1"/>
    <col min="4" max="4" width="22.08203125" style="56" customWidth="1"/>
    <col min="5" max="5" width="30" style="56" customWidth="1"/>
    <col min="6" max="6" width="20.5" style="56" bestFit="1" customWidth="1"/>
    <col min="7" max="7" width="15.5" style="56" customWidth="1"/>
    <col min="8" max="8" width="17.75" style="56" customWidth="1"/>
    <col min="9" max="9" width="9.75" style="56" customWidth="1"/>
    <col min="10" max="10" width="8.83203125" style="56" customWidth="1"/>
    <col min="11" max="11" width="6.5" style="56" customWidth="1"/>
    <col min="12" max="12" width="4.58203125" style="56" customWidth="1"/>
    <col min="13" max="13" width="7.25" style="56" customWidth="1"/>
    <col min="14" max="14" width="4.5" style="56" customWidth="1"/>
    <col min="15" max="15" width="4" style="56" customWidth="1"/>
    <col min="16" max="262" width="8.58203125" style="56"/>
    <col min="263" max="268" width="16.08203125" style="56" customWidth="1"/>
    <col min="269" max="518" width="8.58203125" style="56"/>
    <col min="519" max="524" width="16.08203125" style="56" customWidth="1"/>
    <col min="525" max="774" width="8.58203125" style="56"/>
    <col min="775" max="780" width="16.08203125" style="56" customWidth="1"/>
    <col min="781" max="1030" width="8.58203125" style="56"/>
    <col min="1031" max="1036" width="16.08203125" style="56" customWidth="1"/>
    <col min="1037" max="1286" width="8.58203125" style="56"/>
    <col min="1287" max="1292" width="16.08203125" style="56" customWidth="1"/>
    <col min="1293" max="1542" width="8.58203125" style="56"/>
    <col min="1543" max="1548" width="16.08203125" style="56" customWidth="1"/>
    <col min="1549" max="1798" width="8.58203125" style="56"/>
    <col min="1799" max="1804" width="16.08203125" style="56" customWidth="1"/>
    <col min="1805" max="2054" width="8.58203125" style="56"/>
    <col min="2055" max="2060" width="16.08203125" style="56" customWidth="1"/>
    <col min="2061" max="2310" width="8.58203125" style="56"/>
    <col min="2311" max="2316" width="16.08203125" style="56" customWidth="1"/>
    <col min="2317" max="2566" width="8.58203125" style="56"/>
    <col min="2567" max="2572" width="16.08203125" style="56" customWidth="1"/>
    <col min="2573" max="2822" width="8.58203125" style="56"/>
    <col min="2823" max="2828" width="16.08203125" style="56" customWidth="1"/>
    <col min="2829" max="3078" width="8.58203125" style="56"/>
    <col min="3079" max="3084" width="16.08203125" style="56" customWidth="1"/>
    <col min="3085" max="3334" width="8.58203125" style="56"/>
    <col min="3335" max="3340" width="16.08203125" style="56" customWidth="1"/>
    <col min="3341" max="3590" width="8.58203125" style="56"/>
    <col min="3591" max="3596" width="16.08203125" style="56" customWidth="1"/>
    <col min="3597" max="3846" width="8.58203125" style="56"/>
    <col min="3847" max="3852" width="16.08203125" style="56" customWidth="1"/>
    <col min="3853" max="4102" width="8.58203125" style="56"/>
    <col min="4103" max="4108" width="16.08203125" style="56" customWidth="1"/>
    <col min="4109" max="4358" width="8.58203125" style="56"/>
    <col min="4359" max="4364" width="16.08203125" style="56" customWidth="1"/>
    <col min="4365" max="4614" width="8.58203125" style="56"/>
    <col min="4615" max="4620" width="16.08203125" style="56" customWidth="1"/>
    <col min="4621" max="4870" width="8.58203125" style="56"/>
    <col min="4871" max="4876" width="16.08203125" style="56" customWidth="1"/>
    <col min="4877" max="5126" width="8.58203125" style="56"/>
    <col min="5127" max="5132" width="16.08203125" style="56" customWidth="1"/>
    <col min="5133" max="5382" width="8.58203125" style="56"/>
    <col min="5383" max="5388" width="16.08203125" style="56" customWidth="1"/>
    <col min="5389" max="5638" width="8.58203125" style="56"/>
    <col min="5639" max="5644" width="16.08203125" style="56" customWidth="1"/>
    <col min="5645" max="5894" width="8.58203125" style="56"/>
    <col min="5895" max="5900" width="16.08203125" style="56" customWidth="1"/>
    <col min="5901" max="6150" width="8.58203125" style="56"/>
    <col min="6151" max="6156" width="16.08203125" style="56" customWidth="1"/>
    <col min="6157" max="6406" width="8.58203125" style="56"/>
    <col min="6407" max="6412" width="16.08203125" style="56" customWidth="1"/>
    <col min="6413" max="6662" width="8.58203125" style="56"/>
    <col min="6663" max="6668" width="16.08203125" style="56" customWidth="1"/>
    <col min="6669" max="6918" width="8.58203125" style="56"/>
    <col min="6919" max="6924" width="16.08203125" style="56" customWidth="1"/>
    <col min="6925" max="7174" width="8.58203125" style="56"/>
    <col min="7175" max="7180" width="16.08203125" style="56" customWidth="1"/>
    <col min="7181" max="7430" width="8.58203125" style="56"/>
    <col min="7431" max="7436" width="16.08203125" style="56" customWidth="1"/>
    <col min="7437" max="7686" width="8.58203125" style="56"/>
    <col min="7687" max="7692" width="16.08203125" style="56" customWidth="1"/>
    <col min="7693" max="7942" width="8.58203125" style="56"/>
    <col min="7943" max="7948" width="16.08203125" style="56" customWidth="1"/>
    <col min="7949" max="8198" width="8.58203125" style="56"/>
    <col min="8199" max="8204" width="16.08203125" style="56" customWidth="1"/>
    <col min="8205" max="8454" width="8.58203125" style="56"/>
    <col min="8455" max="8460" width="16.08203125" style="56" customWidth="1"/>
    <col min="8461" max="8710" width="8.58203125" style="56"/>
    <col min="8711" max="8716" width="16.08203125" style="56" customWidth="1"/>
    <col min="8717" max="8966" width="8.58203125" style="56"/>
    <col min="8967" max="8972" width="16.08203125" style="56" customWidth="1"/>
    <col min="8973" max="9222" width="8.58203125" style="56"/>
    <col min="9223" max="9228" width="16.08203125" style="56" customWidth="1"/>
    <col min="9229" max="9478" width="8.58203125" style="56"/>
    <col min="9479" max="9484" width="16.08203125" style="56" customWidth="1"/>
    <col min="9485" max="9734" width="8.58203125" style="56"/>
    <col min="9735" max="9740" width="16.08203125" style="56" customWidth="1"/>
    <col min="9741" max="9990" width="8.58203125" style="56"/>
    <col min="9991" max="9996" width="16.08203125" style="56" customWidth="1"/>
    <col min="9997" max="10246" width="8.58203125" style="56"/>
    <col min="10247" max="10252" width="16.08203125" style="56" customWidth="1"/>
    <col min="10253" max="10502" width="8.58203125" style="56"/>
    <col min="10503" max="10508" width="16.08203125" style="56" customWidth="1"/>
    <col min="10509" max="10758" width="8.58203125" style="56"/>
    <col min="10759" max="10764" width="16.08203125" style="56" customWidth="1"/>
    <col min="10765" max="11014" width="8.58203125" style="56"/>
    <col min="11015" max="11020" width="16.08203125" style="56" customWidth="1"/>
    <col min="11021" max="11270" width="8.58203125" style="56"/>
    <col min="11271" max="11276" width="16.08203125" style="56" customWidth="1"/>
    <col min="11277" max="11526" width="8.58203125" style="56"/>
    <col min="11527" max="11532" width="16.08203125" style="56" customWidth="1"/>
    <col min="11533" max="11782" width="8.58203125" style="56"/>
    <col min="11783" max="11788" width="16.08203125" style="56" customWidth="1"/>
    <col min="11789" max="12038" width="8.58203125" style="56"/>
    <col min="12039" max="12044" width="16.08203125" style="56" customWidth="1"/>
    <col min="12045" max="12294" width="8.58203125" style="56"/>
    <col min="12295" max="12300" width="16.08203125" style="56" customWidth="1"/>
    <col min="12301" max="12550" width="8.58203125" style="56"/>
    <col min="12551" max="12556" width="16.08203125" style="56" customWidth="1"/>
    <col min="12557" max="12806" width="8.58203125" style="56"/>
    <col min="12807" max="12812" width="16.08203125" style="56" customWidth="1"/>
    <col min="12813" max="13062" width="8.58203125" style="56"/>
    <col min="13063" max="13068" width="16.08203125" style="56" customWidth="1"/>
    <col min="13069" max="13318" width="8.58203125" style="56"/>
    <col min="13319" max="13324" width="16.08203125" style="56" customWidth="1"/>
    <col min="13325" max="13574" width="8.58203125" style="56"/>
    <col min="13575" max="13580" width="16.08203125" style="56" customWidth="1"/>
    <col min="13581" max="13830" width="8.58203125" style="56"/>
    <col min="13831" max="13836" width="16.08203125" style="56" customWidth="1"/>
    <col min="13837" max="14086" width="8.58203125" style="56"/>
    <col min="14087" max="14092" width="16.08203125" style="56" customWidth="1"/>
    <col min="14093" max="14342" width="8.58203125" style="56"/>
    <col min="14343" max="14348" width="16.08203125" style="56" customWidth="1"/>
    <col min="14349" max="14598" width="8.58203125" style="56"/>
    <col min="14599" max="14604" width="16.08203125" style="56" customWidth="1"/>
    <col min="14605" max="14854" width="8.58203125" style="56"/>
    <col min="14855" max="14860" width="16.08203125" style="56" customWidth="1"/>
    <col min="14861" max="15110" width="8.58203125" style="56"/>
    <col min="15111" max="15116" width="16.08203125" style="56" customWidth="1"/>
    <col min="15117" max="15366" width="8.58203125" style="56"/>
    <col min="15367" max="15372" width="16.08203125" style="56" customWidth="1"/>
    <col min="15373" max="15622" width="8.58203125" style="56"/>
    <col min="15623" max="15628" width="16.08203125" style="56" customWidth="1"/>
    <col min="15629" max="15878" width="8.58203125" style="56"/>
    <col min="15879" max="15884" width="16.08203125" style="56" customWidth="1"/>
    <col min="15885" max="16134" width="8.58203125" style="56"/>
    <col min="16135" max="16140" width="16.08203125" style="56" customWidth="1"/>
    <col min="16141" max="16382" width="8.58203125" style="56"/>
    <col min="16383" max="16384" width="8.58203125" style="56" customWidth="1"/>
  </cols>
  <sheetData>
    <row r="2" spans="2:22" ht="17.5" thickBot="1">
      <c r="B2" s="1" t="s">
        <v>24</v>
      </c>
      <c r="C2" s="55"/>
    </row>
    <row r="3" spans="2:22" ht="17.149999999999999" customHeight="1">
      <c r="B3" s="554" t="s">
        <v>19</v>
      </c>
      <c r="C3" s="535" t="s">
        <v>98</v>
      </c>
      <c r="D3" s="539" t="s">
        <v>2</v>
      </c>
      <c r="E3" s="540"/>
      <c r="F3" s="533" t="s">
        <v>20</v>
      </c>
      <c r="G3" s="539" t="s">
        <v>21</v>
      </c>
      <c r="H3" s="544" t="s">
        <v>308</v>
      </c>
      <c r="I3" s="543" t="s">
        <v>325</v>
      </c>
      <c r="J3" s="543"/>
      <c r="K3" s="543"/>
      <c r="L3" s="543"/>
      <c r="M3" s="543"/>
      <c r="N3" s="543"/>
      <c r="O3" s="543"/>
      <c r="P3" s="533" t="s">
        <v>322</v>
      </c>
      <c r="Q3" s="533"/>
      <c r="R3" s="533"/>
      <c r="S3" s="533"/>
      <c r="T3" s="533"/>
      <c r="U3" s="533"/>
      <c r="V3" s="534"/>
    </row>
    <row r="4" spans="2:22" ht="17.25" customHeight="1" thickBot="1">
      <c r="B4" s="545"/>
      <c r="C4" s="536"/>
      <c r="D4" s="160" t="s">
        <v>25</v>
      </c>
      <c r="E4" s="160" t="s">
        <v>26</v>
      </c>
      <c r="F4" s="541"/>
      <c r="G4" s="542"/>
      <c r="H4" s="545"/>
      <c r="I4" s="187" t="s">
        <v>79</v>
      </c>
      <c r="J4" s="188" t="s">
        <v>93</v>
      </c>
      <c r="K4" s="188" t="s">
        <v>92</v>
      </c>
      <c r="L4" s="188" t="s">
        <v>95</v>
      </c>
      <c r="M4" s="188" t="s">
        <v>94</v>
      </c>
      <c r="N4" s="188" t="s">
        <v>96</v>
      </c>
      <c r="O4" s="189" t="s">
        <v>97</v>
      </c>
      <c r="P4" s="187" t="s">
        <v>79</v>
      </c>
      <c r="Q4" s="188" t="s">
        <v>93</v>
      </c>
      <c r="R4" s="188" t="s">
        <v>92</v>
      </c>
      <c r="S4" s="188" t="s">
        <v>95</v>
      </c>
      <c r="T4" s="188" t="s">
        <v>94</v>
      </c>
      <c r="U4" s="188" t="s">
        <v>96</v>
      </c>
      <c r="V4" s="190" t="s">
        <v>97</v>
      </c>
    </row>
    <row r="5" spans="2:22" ht="17.5" thickTop="1">
      <c r="B5" s="164" t="s">
        <v>22</v>
      </c>
      <c r="C5" s="165" t="s">
        <v>3</v>
      </c>
      <c r="D5" s="166" t="s">
        <v>29</v>
      </c>
      <c r="E5" s="166" t="s">
        <v>30</v>
      </c>
      <c r="F5" s="167">
        <v>43.1</v>
      </c>
      <c r="G5" s="168">
        <v>38.9</v>
      </c>
      <c r="H5" s="191">
        <v>56100</v>
      </c>
      <c r="I5" s="89">
        <v>1</v>
      </c>
      <c r="J5" s="87">
        <v>1</v>
      </c>
      <c r="K5" s="87">
        <v>1</v>
      </c>
      <c r="L5" s="87">
        <v>5</v>
      </c>
      <c r="M5" s="87">
        <v>5</v>
      </c>
      <c r="N5" s="87">
        <v>5</v>
      </c>
      <c r="O5" s="88">
        <v>5</v>
      </c>
      <c r="P5" s="89">
        <v>0.1</v>
      </c>
      <c r="Q5" s="87">
        <v>0.1</v>
      </c>
      <c r="R5" s="87">
        <v>0.1</v>
      </c>
      <c r="S5" s="87">
        <v>0.1</v>
      </c>
      <c r="T5" s="87">
        <v>0.1</v>
      </c>
      <c r="U5" s="87">
        <v>0.1</v>
      </c>
      <c r="V5" s="90">
        <v>0.1</v>
      </c>
    </row>
    <row r="6" spans="2:22">
      <c r="B6" s="157" t="s">
        <v>43</v>
      </c>
      <c r="C6" s="172" t="s">
        <v>3</v>
      </c>
      <c r="D6" s="173" t="s">
        <v>29</v>
      </c>
      <c r="E6" s="173" t="s">
        <v>30</v>
      </c>
      <c r="F6" s="174">
        <v>50.4</v>
      </c>
      <c r="G6" s="175">
        <v>46.3</v>
      </c>
      <c r="H6" s="192">
        <v>63100</v>
      </c>
      <c r="I6" s="94">
        <v>1</v>
      </c>
      <c r="J6" s="92">
        <v>1</v>
      </c>
      <c r="K6" s="92">
        <v>1</v>
      </c>
      <c r="L6" s="92">
        <v>5</v>
      </c>
      <c r="M6" s="92">
        <v>5</v>
      </c>
      <c r="N6" s="92">
        <v>5</v>
      </c>
      <c r="O6" s="93">
        <v>5</v>
      </c>
      <c r="P6" s="94">
        <v>0.1</v>
      </c>
      <c r="Q6" s="92">
        <v>0.1</v>
      </c>
      <c r="R6" s="92">
        <v>0.1</v>
      </c>
      <c r="S6" s="92">
        <v>0.1</v>
      </c>
      <c r="T6" s="92">
        <v>0.1</v>
      </c>
      <c r="U6" s="92">
        <v>0.1</v>
      </c>
      <c r="V6" s="95">
        <v>0.1</v>
      </c>
    </row>
    <row r="7" spans="2:22">
      <c r="B7" s="157" t="s">
        <v>4</v>
      </c>
      <c r="C7" s="172" t="s">
        <v>52</v>
      </c>
      <c r="D7" s="173" t="s">
        <v>27</v>
      </c>
      <c r="E7" s="173" t="s">
        <v>33</v>
      </c>
      <c r="F7" s="174">
        <v>37.799999999999997</v>
      </c>
      <c r="G7" s="175">
        <v>35.200000000000003</v>
      </c>
      <c r="H7" s="192">
        <v>74100</v>
      </c>
      <c r="I7" s="94">
        <v>3</v>
      </c>
      <c r="J7" s="92">
        <v>3</v>
      </c>
      <c r="K7" s="92">
        <v>3</v>
      </c>
      <c r="L7" s="92">
        <v>10</v>
      </c>
      <c r="M7" s="92">
        <v>10</v>
      </c>
      <c r="N7" s="92">
        <v>10</v>
      </c>
      <c r="O7" s="93">
        <v>10</v>
      </c>
      <c r="P7" s="94">
        <v>0.6</v>
      </c>
      <c r="Q7" s="92">
        <v>0.6</v>
      </c>
      <c r="R7" s="92">
        <v>0.6</v>
      </c>
      <c r="S7" s="92">
        <v>0.6</v>
      </c>
      <c r="T7" s="92">
        <v>0.6</v>
      </c>
      <c r="U7" s="92">
        <v>0.6</v>
      </c>
      <c r="V7" s="95">
        <v>0.6</v>
      </c>
    </row>
    <row r="8" spans="2:22">
      <c r="B8" s="157" t="s">
        <v>5</v>
      </c>
      <c r="C8" s="172" t="s">
        <v>52</v>
      </c>
      <c r="D8" s="173" t="s">
        <v>28</v>
      </c>
      <c r="E8" s="173" t="s">
        <v>34</v>
      </c>
      <c r="F8" s="174">
        <v>32.700000000000003</v>
      </c>
      <c r="G8" s="175">
        <v>30.4</v>
      </c>
      <c r="H8" s="192">
        <v>69300</v>
      </c>
      <c r="I8" s="94">
        <v>3</v>
      </c>
      <c r="J8" s="92">
        <v>3</v>
      </c>
      <c r="K8" s="92">
        <v>3</v>
      </c>
      <c r="L8" s="92">
        <v>10</v>
      </c>
      <c r="M8" s="92">
        <v>10</v>
      </c>
      <c r="N8" s="92">
        <v>10</v>
      </c>
      <c r="O8" s="93">
        <v>10</v>
      </c>
      <c r="P8" s="94">
        <v>0.6</v>
      </c>
      <c r="Q8" s="92">
        <v>0.6</v>
      </c>
      <c r="R8" s="92">
        <v>0.6</v>
      </c>
      <c r="S8" s="92">
        <v>0.6</v>
      </c>
      <c r="T8" s="92">
        <v>0.6</v>
      </c>
      <c r="U8" s="92">
        <v>0.6</v>
      </c>
      <c r="V8" s="95">
        <v>0.6</v>
      </c>
    </row>
    <row r="9" spans="2:22">
      <c r="B9" s="157" t="s">
        <v>37</v>
      </c>
      <c r="C9" s="172" t="s">
        <v>52</v>
      </c>
      <c r="D9" s="173" t="s">
        <v>27</v>
      </c>
      <c r="E9" s="173" t="s">
        <v>33</v>
      </c>
      <c r="F9" s="174">
        <v>36.700000000000003</v>
      </c>
      <c r="G9" s="175">
        <v>34.200000000000003</v>
      </c>
      <c r="H9" s="192">
        <v>71900</v>
      </c>
      <c r="I9" s="94">
        <v>3</v>
      </c>
      <c r="J9" s="92">
        <v>3</v>
      </c>
      <c r="K9" s="92">
        <v>3</v>
      </c>
      <c r="L9" s="92">
        <v>10</v>
      </c>
      <c r="M9" s="92">
        <v>10</v>
      </c>
      <c r="N9" s="92">
        <v>10</v>
      </c>
      <c r="O9" s="93">
        <v>10</v>
      </c>
      <c r="P9" s="94">
        <v>0.6</v>
      </c>
      <c r="Q9" s="92">
        <v>0.6</v>
      </c>
      <c r="R9" s="92">
        <v>0.6</v>
      </c>
      <c r="S9" s="92">
        <v>0.6</v>
      </c>
      <c r="T9" s="92">
        <v>0.6</v>
      </c>
      <c r="U9" s="92">
        <v>0.6</v>
      </c>
      <c r="V9" s="95">
        <v>0.6</v>
      </c>
    </row>
    <row r="10" spans="2:22">
      <c r="B10" s="157" t="s">
        <v>38</v>
      </c>
      <c r="C10" s="172" t="s">
        <v>52</v>
      </c>
      <c r="D10" s="173" t="s">
        <v>27</v>
      </c>
      <c r="E10" s="173" t="s">
        <v>33</v>
      </c>
      <c r="F10" s="174">
        <v>41.7</v>
      </c>
      <c r="G10" s="175">
        <v>39.200000000000003</v>
      </c>
      <c r="H10" s="192">
        <v>77400</v>
      </c>
      <c r="I10" s="94">
        <v>3</v>
      </c>
      <c r="J10" s="92">
        <v>3</v>
      </c>
      <c r="K10" s="92">
        <v>3</v>
      </c>
      <c r="L10" s="92">
        <v>10</v>
      </c>
      <c r="M10" s="92">
        <v>10</v>
      </c>
      <c r="N10" s="92">
        <v>10</v>
      </c>
      <c r="O10" s="93">
        <v>10</v>
      </c>
      <c r="P10" s="94">
        <v>0.6</v>
      </c>
      <c r="Q10" s="92">
        <v>0.6</v>
      </c>
      <c r="R10" s="92">
        <v>0.6</v>
      </c>
      <c r="S10" s="92">
        <v>0.6</v>
      </c>
      <c r="T10" s="92">
        <v>0.6</v>
      </c>
      <c r="U10" s="92">
        <v>0.6</v>
      </c>
      <c r="V10" s="95">
        <v>0.6</v>
      </c>
    </row>
    <row r="11" spans="2:22">
      <c r="B11" s="157" t="s">
        <v>55</v>
      </c>
      <c r="C11" s="172" t="s">
        <v>52</v>
      </c>
      <c r="D11" s="173" t="s">
        <v>27</v>
      </c>
      <c r="E11" s="173" t="s">
        <v>33</v>
      </c>
      <c r="F11" s="174">
        <v>39</v>
      </c>
      <c r="G11" s="175">
        <v>36.4</v>
      </c>
      <c r="H11" s="192">
        <v>75100</v>
      </c>
      <c r="I11" s="94">
        <v>3</v>
      </c>
      <c r="J11" s="92">
        <v>3</v>
      </c>
      <c r="K11" s="92">
        <v>3</v>
      </c>
      <c r="L11" s="92">
        <v>10</v>
      </c>
      <c r="M11" s="92">
        <v>10</v>
      </c>
      <c r="N11" s="92">
        <v>10</v>
      </c>
      <c r="O11" s="93">
        <v>10</v>
      </c>
      <c r="P11" s="94">
        <v>0.6</v>
      </c>
      <c r="Q11" s="92">
        <v>0.6</v>
      </c>
      <c r="R11" s="92">
        <v>0.6</v>
      </c>
      <c r="S11" s="92">
        <v>0.6</v>
      </c>
      <c r="T11" s="92">
        <v>0.6</v>
      </c>
      <c r="U11" s="92">
        <v>0.6</v>
      </c>
      <c r="V11" s="95">
        <v>0.6</v>
      </c>
    </row>
    <row r="12" spans="2:22">
      <c r="B12" s="157" t="s">
        <v>57</v>
      </c>
      <c r="C12" s="172" t="s">
        <v>52</v>
      </c>
      <c r="D12" s="173" t="s">
        <v>27</v>
      </c>
      <c r="E12" s="173" t="s">
        <v>33</v>
      </c>
      <c r="F12" s="174">
        <v>40.5</v>
      </c>
      <c r="G12" s="175">
        <v>38</v>
      </c>
      <c r="H12" s="192">
        <v>76400</v>
      </c>
      <c r="I12" s="94">
        <v>3</v>
      </c>
      <c r="J12" s="92">
        <v>3</v>
      </c>
      <c r="K12" s="92">
        <v>3</v>
      </c>
      <c r="L12" s="92">
        <v>10</v>
      </c>
      <c r="M12" s="92">
        <v>10</v>
      </c>
      <c r="N12" s="92">
        <v>10</v>
      </c>
      <c r="O12" s="93">
        <v>10</v>
      </c>
      <c r="P12" s="94">
        <v>0.6</v>
      </c>
      <c r="Q12" s="92">
        <v>0.6</v>
      </c>
      <c r="R12" s="92">
        <v>0.6</v>
      </c>
      <c r="S12" s="92">
        <v>0.6</v>
      </c>
      <c r="T12" s="92">
        <v>0.6</v>
      </c>
      <c r="U12" s="92">
        <v>0.6</v>
      </c>
      <c r="V12" s="95">
        <v>0.6</v>
      </c>
    </row>
    <row r="13" spans="2:22">
      <c r="B13" s="157" t="s">
        <v>67</v>
      </c>
      <c r="C13" s="172" t="s">
        <v>99</v>
      </c>
      <c r="D13" s="173" t="s">
        <v>59</v>
      </c>
      <c r="E13" s="173" t="s">
        <v>60</v>
      </c>
      <c r="F13" s="174">
        <v>54.7</v>
      </c>
      <c r="G13" s="175">
        <v>49.4</v>
      </c>
      <c r="H13" s="192">
        <v>56100</v>
      </c>
      <c r="I13" s="94">
        <v>1</v>
      </c>
      <c r="J13" s="92">
        <v>1</v>
      </c>
      <c r="K13" s="92">
        <v>1</v>
      </c>
      <c r="L13" s="92">
        <v>5</v>
      </c>
      <c r="M13" s="92">
        <v>5</v>
      </c>
      <c r="N13" s="92">
        <v>5</v>
      </c>
      <c r="O13" s="93">
        <v>5</v>
      </c>
      <c r="P13" s="94">
        <v>0.1</v>
      </c>
      <c r="Q13" s="92">
        <v>0.1</v>
      </c>
      <c r="R13" s="92">
        <v>0.1</v>
      </c>
      <c r="S13" s="92">
        <v>0.1</v>
      </c>
      <c r="T13" s="92">
        <v>0.1</v>
      </c>
      <c r="U13" s="92">
        <v>0.1</v>
      </c>
      <c r="V13" s="95">
        <v>0.1</v>
      </c>
    </row>
    <row r="14" spans="2:22">
      <c r="B14" s="157" t="s">
        <v>76</v>
      </c>
      <c r="C14" s="172" t="s">
        <v>99</v>
      </c>
      <c r="D14" s="173" t="s">
        <v>59</v>
      </c>
      <c r="E14" s="173" t="s">
        <v>60</v>
      </c>
      <c r="F14" s="174">
        <v>50.4</v>
      </c>
      <c r="G14" s="175">
        <v>46.3</v>
      </c>
      <c r="H14" s="192">
        <v>63100</v>
      </c>
      <c r="I14" s="94">
        <v>1</v>
      </c>
      <c r="J14" s="92">
        <v>1</v>
      </c>
      <c r="K14" s="92">
        <v>1</v>
      </c>
      <c r="L14" s="92">
        <v>5</v>
      </c>
      <c r="M14" s="92">
        <v>5</v>
      </c>
      <c r="N14" s="92">
        <v>5</v>
      </c>
      <c r="O14" s="93">
        <v>5</v>
      </c>
      <c r="P14" s="94">
        <v>0.1</v>
      </c>
      <c r="Q14" s="92">
        <v>0.1</v>
      </c>
      <c r="R14" s="92">
        <v>0.1</v>
      </c>
      <c r="S14" s="92">
        <v>0.1</v>
      </c>
      <c r="T14" s="92">
        <v>0.1</v>
      </c>
      <c r="U14" s="92">
        <v>0.1</v>
      </c>
      <c r="V14" s="95">
        <v>0.1</v>
      </c>
    </row>
    <row r="15" spans="2:22">
      <c r="B15" s="157" t="s">
        <v>77</v>
      </c>
      <c r="C15" s="172" t="s">
        <v>99</v>
      </c>
      <c r="D15" s="173" t="s">
        <v>59</v>
      </c>
      <c r="E15" s="173" t="s">
        <v>60</v>
      </c>
      <c r="F15" s="174">
        <v>49.5</v>
      </c>
      <c r="G15" s="175">
        <v>45.7</v>
      </c>
      <c r="H15" s="192">
        <v>63100</v>
      </c>
      <c r="I15" s="94">
        <v>1</v>
      </c>
      <c r="J15" s="92">
        <v>1</v>
      </c>
      <c r="K15" s="92">
        <v>1</v>
      </c>
      <c r="L15" s="92">
        <v>5</v>
      </c>
      <c r="M15" s="92">
        <v>5</v>
      </c>
      <c r="N15" s="92">
        <v>5</v>
      </c>
      <c r="O15" s="93">
        <v>5</v>
      </c>
      <c r="P15" s="94">
        <v>0.1</v>
      </c>
      <c r="Q15" s="92">
        <v>0.1</v>
      </c>
      <c r="R15" s="92">
        <v>0.1</v>
      </c>
      <c r="S15" s="92">
        <v>0.1</v>
      </c>
      <c r="T15" s="92">
        <v>0.1</v>
      </c>
      <c r="U15" s="92">
        <v>0.1</v>
      </c>
      <c r="V15" s="95">
        <v>0.1</v>
      </c>
    </row>
    <row r="16" spans="2:22">
      <c r="B16" s="157" t="s">
        <v>58</v>
      </c>
      <c r="C16" s="172" t="s">
        <v>99</v>
      </c>
      <c r="D16" s="173" t="s">
        <v>59</v>
      </c>
      <c r="E16" s="173" t="s">
        <v>60</v>
      </c>
      <c r="F16" s="174">
        <v>19.8</v>
      </c>
      <c r="G16" s="175">
        <v>19.399999999999999</v>
      </c>
      <c r="H16" s="192">
        <v>98300</v>
      </c>
      <c r="I16" s="94">
        <v>1</v>
      </c>
      <c r="J16" s="92">
        <v>10</v>
      </c>
      <c r="K16" s="92">
        <v>10</v>
      </c>
      <c r="L16" s="92">
        <v>10</v>
      </c>
      <c r="M16" s="92">
        <v>10</v>
      </c>
      <c r="N16" s="92">
        <v>300</v>
      </c>
      <c r="O16" s="93">
        <v>300</v>
      </c>
      <c r="P16" s="94">
        <v>1.5</v>
      </c>
      <c r="Q16" s="92">
        <v>1.5</v>
      </c>
      <c r="R16" s="92">
        <v>1.5</v>
      </c>
      <c r="S16" s="92">
        <v>1.5</v>
      </c>
      <c r="T16" s="92">
        <v>1.5</v>
      </c>
      <c r="U16" s="92">
        <v>1.5</v>
      </c>
      <c r="V16" s="95">
        <v>1.5</v>
      </c>
    </row>
    <row r="17" spans="2:22">
      <c r="B17" s="157" t="s">
        <v>61</v>
      </c>
      <c r="C17" s="172" t="s">
        <v>99</v>
      </c>
      <c r="D17" s="173" t="s">
        <v>59</v>
      </c>
      <c r="E17" s="173" t="s">
        <v>60</v>
      </c>
      <c r="F17" s="174">
        <v>21.2</v>
      </c>
      <c r="G17" s="175">
        <v>20.5</v>
      </c>
      <c r="H17" s="192">
        <v>98300</v>
      </c>
      <c r="I17" s="94">
        <v>1</v>
      </c>
      <c r="J17" s="92">
        <v>10</v>
      </c>
      <c r="K17" s="92">
        <v>10</v>
      </c>
      <c r="L17" s="92">
        <v>10</v>
      </c>
      <c r="M17" s="92">
        <v>10</v>
      </c>
      <c r="N17" s="92">
        <v>300</v>
      </c>
      <c r="O17" s="93">
        <v>300</v>
      </c>
      <c r="P17" s="94">
        <v>1.5</v>
      </c>
      <c r="Q17" s="92">
        <v>1.5</v>
      </c>
      <c r="R17" s="92">
        <v>1.5</v>
      </c>
      <c r="S17" s="92">
        <v>1.5</v>
      </c>
      <c r="T17" s="92">
        <v>1.5</v>
      </c>
      <c r="U17" s="92">
        <v>1.5</v>
      </c>
      <c r="V17" s="95">
        <v>1.5</v>
      </c>
    </row>
    <row r="18" spans="2:22">
      <c r="B18" s="157" t="s">
        <v>62</v>
      </c>
      <c r="C18" s="172" t="s">
        <v>99</v>
      </c>
      <c r="D18" s="173" t="s">
        <v>59</v>
      </c>
      <c r="E18" s="173" t="s">
        <v>60</v>
      </c>
      <c r="F18" s="174">
        <v>25.2</v>
      </c>
      <c r="G18" s="175">
        <v>24.7</v>
      </c>
      <c r="H18" s="192">
        <v>98300</v>
      </c>
      <c r="I18" s="94">
        <v>1</v>
      </c>
      <c r="J18" s="92">
        <v>10</v>
      </c>
      <c r="K18" s="92">
        <v>10</v>
      </c>
      <c r="L18" s="92">
        <v>10</v>
      </c>
      <c r="M18" s="92">
        <v>10</v>
      </c>
      <c r="N18" s="92">
        <v>300</v>
      </c>
      <c r="O18" s="93">
        <v>300</v>
      </c>
      <c r="P18" s="94">
        <v>1.5</v>
      </c>
      <c r="Q18" s="92">
        <v>1.5</v>
      </c>
      <c r="R18" s="92">
        <v>1.5</v>
      </c>
      <c r="S18" s="92">
        <v>1.5</v>
      </c>
      <c r="T18" s="92">
        <v>1.5</v>
      </c>
      <c r="U18" s="92">
        <v>1.5</v>
      </c>
      <c r="V18" s="95">
        <v>1.5</v>
      </c>
    </row>
    <row r="19" spans="2:22">
      <c r="B19" s="157" t="s">
        <v>63</v>
      </c>
      <c r="C19" s="172" t="s">
        <v>99</v>
      </c>
      <c r="D19" s="173" t="s">
        <v>59</v>
      </c>
      <c r="E19" s="173" t="s">
        <v>60</v>
      </c>
      <c r="F19" s="174">
        <v>24.8</v>
      </c>
      <c r="G19" s="175">
        <v>23.7</v>
      </c>
      <c r="H19" s="192">
        <v>94600</v>
      </c>
      <c r="I19" s="94">
        <v>1</v>
      </c>
      <c r="J19" s="92">
        <v>10</v>
      </c>
      <c r="K19" s="92">
        <v>10</v>
      </c>
      <c r="L19" s="92">
        <v>10</v>
      </c>
      <c r="M19" s="92">
        <v>10</v>
      </c>
      <c r="N19" s="92">
        <v>300</v>
      </c>
      <c r="O19" s="93">
        <v>300</v>
      </c>
      <c r="P19" s="94">
        <v>1.5</v>
      </c>
      <c r="Q19" s="92">
        <v>1.5</v>
      </c>
      <c r="R19" s="92">
        <v>1.5</v>
      </c>
      <c r="S19" s="92">
        <v>1.5</v>
      </c>
      <c r="T19" s="92">
        <v>1.5</v>
      </c>
      <c r="U19" s="92">
        <v>1.5</v>
      </c>
      <c r="V19" s="95">
        <v>1.5</v>
      </c>
    </row>
    <row r="20" spans="2:22">
      <c r="B20" s="157" t="s">
        <v>66</v>
      </c>
      <c r="C20" s="172" t="s">
        <v>99</v>
      </c>
      <c r="D20" s="173" t="s">
        <v>59</v>
      </c>
      <c r="E20" s="173" t="s">
        <v>60</v>
      </c>
      <c r="F20" s="174">
        <v>29.2</v>
      </c>
      <c r="G20" s="175">
        <v>28</v>
      </c>
      <c r="H20" s="192">
        <v>94600</v>
      </c>
      <c r="I20" s="94">
        <v>1</v>
      </c>
      <c r="J20" s="92">
        <v>10</v>
      </c>
      <c r="K20" s="92">
        <v>10</v>
      </c>
      <c r="L20" s="92">
        <v>10</v>
      </c>
      <c r="M20" s="92">
        <v>10</v>
      </c>
      <c r="N20" s="92">
        <v>300</v>
      </c>
      <c r="O20" s="93">
        <v>300</v>
      </c>
      <c r="P20" s="94">
        <v>1.5</v>
      </c>
      <c r="Q20" s="92">
        <v>1.5</v>
      </c>
      <c r="R20" s="92">
        <v>1.5</v>
      </c>
      <c r="S20" s="92">
        <v>1.5</v>
      </c>
      <c r="T20" s="92">
        <v>1.5</v>
      </c>
      <c r="U20" s="92">
        <v>1.5</v>
      </c>
      <c r="V20" s="95">
        <v>1.5</v>
      </c>
    </row>
    <row r="21" spans="2:22">
      <c r="B21" s="157" t="s">
        <v>64</v>
      </c>
      <c r="C21" s="172" t="s">
        <v>99</v>
      </c>
      <c r="D21" s="173" t="s">
        <v>59</v>
      </c>
      <c r="E21" s="173" t="s">
        <v>60</v>
      </c>
      <c r="F21" s="174">
        <v>21.4</v>
      </c>
      <c r="G21" s="175">
        <v>19.899999999999999</v>
      </c>
      <c r="H21" s="192">
        <v>96100</v>
      </c>
      <c r="I21" s="94">
        <v>1</v>
      </c>
      <c r="J21" s="92">
        <v>10</v>
      </c>
      <c r="K21" s="92">
        <v>10</v>
      </c>
      <c r="L21" s="92">
        <v>10</v>
      </c>
      <c r="M21" s="92">
        <v>10</v>
      </c>
      <c r="N21" s="92">
        <v>300</v>
      </c>
      <c r="O21" s="93">
        <v>300</v>
      </c>
      <c r="P21" s="94">
        <v>1.5</v>
      </c>
      <c r="Q21" s="92">
        <v>1.5</v>
      </c>
      <c r="R21" s="92">
        <v>1.5</v>
      </c>
      <c r="S21" s="92">
        <v>1.5</v>
      </c>
      <c r="T21" s="92">
        <v>1.5</v>
      </c>
      <c r="U21" s="92">
        <v>1.5</v>
      </c>
      <c r="V21" s="95">
        <v>1.5</v>
      </c>
    </row>
    <row r="22" spans="2:22">
      <c r="B22" s="157" t="s">
        <v>65</v>
      </c>
      <c r="C22" s="172" t="s">
        <v>99</v>
      </c>
      <c r="D22" s="173" t="s">
        <v>59</v>
      </c>
      <c r="E22" s="173" t="s">
        <v>60</v>
      </c>
      <c r="F22" s="174">
        <v>29</v>
      </c>
      <c r="G22" s="175">
        <v>28.9</v>
      </c>
      <c r="H22" s="192">
        <v>107000</v>
      </c>
      <c r="I22" s="94">
        <v>1</v>
      </c>
      <c r="J22" s="92">
        <v>10</v>
      </c>
      <c r="K22" s="92">
        <v>10</v>
      </c>
      <c r="L22" s="92">
        <v>10</v>
      </c>
      <c r="M22" s="92">
        <v>10</v>
      </c>
      <c r="N22" s="92">
        <v>300</v>
      </c>
      <c r="O22" s="93">
        <v>300</v>
      </c>
      <c r="P22" s="94">
        <v>1.5</v>
      </c>
      <c r="Q22" s="92">
        <v>1.5</v>
      </c>
      <c r="R22" s="92">
        <v>1.5</v>
      </c>
      <c r="S22" s="92">
        <v>1.5</v>
      </c>
      <c r="T22" s="92">
        <v>1.5</v>
      </c>
      <c r="U22" s="92">
        <v>1.5</v>
      </c>
      <c r="V22" s="95">
        <v>1.5</v>
      </c>
    </row>
    <row r="23" spans="2:22">
      <c r="B23" s="157" t="s">
        <v>68</v>
      </c>
      <c r="C23" s="172" t="s">
        <v>52</v>
      </c>
      <c r="D23" s="173" t="s">
        <v>27</v>
      </c>
      <c r="E23" s="173" t="s">
        <v>33</v>
      </c>
      <c r="F23" s="174">
        <v>32.299999999999997</v>
      </c>
      <c r="G23" s="175">
        <v>29.9</v>
      </c>
      <c r="H23" s="192">
        <v>73300</v>
      </c>
      <c r="I23" s="94">
        <v>3</v>
      </c>
      <c r="J23" s="92">
        <v>3</v>
      </c>
      <c r="K23" s="92">
        <v>3</v>
      </c>
      <c r="L23" s="92">
        <v>10</v>
      </c>
      <c r="M23" s="92">
        <v>10</v>
      </c>
      <c r="N23" s="92">
        <v>10</v>
      </c>
      <c r="O23" s="93">
        <v>10</v>
      </c>
      <c r="P23" s="94">
        <v>0.6</v>
      </c>
      <c r="Q23" s="92">
        <v>0.6</v>
      </c>
      <c r="R23" s="92">
        <v>0.6</v>
      </c>
      <c r="S23" s="92">
        <v>0.6</v>
      </c>
      <c r="T23" s="92">
        <v>0.6</v>
      </c>
      <c r="U23" s="92">
        <v>0.6</v>
      </c>
      <c r="V23" s="95">
        <v>0.6</v>
      </c>
    </row>
    <row r="24" spans="2:22">
      <c r="B24" s="157" t="s">
        <v>69</v>
      </c>
      <c r="C24" s="172" t="s">
        <v>52</v>
      </c>
      <c r="D24" s="173" t="s">
        <v>27</v>
      </c>
      <c r="E24" s="173" t="s">
        <v>33</v>
      </c>
      <c r="F24" s="174">
        <v>32.799999999999997</v>
      </c>
      <c r="G24" s="175">
        <v>30.3</v>
      </c>
      <c r="H24" s="192">
        <v>73300</v>
      </c>
      <c r="I24" s="94">
        <v>3</v>
      </c>
      <c r="J24" s="92">
        <v>3</v>
      </c>
      <c r="K24" s="92">
        <v>3</v>
      </c>
      <c r="L24" s="92">
        <v>10</v>
      </c>
      <c r="M24" s="92">
        <v>10</v>
      </c>
      <c r="N24" s="92">
        <v>10</v>
      </c>
      <c r="O24" s="93">
        <v>10</v>
      </c>
      <c r="P24" s="94">
        <v>0.6</v>
      </c>
      <c r="Q24" s="92">
        <v>0.6</v>
      </c>
      <c r="R24" s="92">
        <v>0.6</v>
      </c>
      <c r="S24" s="92">
        <v>0.6</v>
      </c>
      <c r="T24" s="92">
        <v>0.6</v>
      </c>
      <c r="U24" s="92">
        <v>0.6</v>
      </c>
      <c r="V24" s="95">
        <v>0.6</v>
      </c>
    </row>
    <row r="25" spans="2:22">
      <c r="B25" s="157" t="s">
        <v>70</v>
      </c>
      <c r="C25" s="172" t="s">
        <v>52</v>
      </c>
      <c r="D25" s="173" t="s">
        <v>27</v>
      </c>
      <c r="E25" s="173" t="s">
        <v>33</v>
      </c>
      <c r="F25" s="174">
        <v>36.5</v>
      </c>
      <c r="G25" s="175">
        <v>33.9</v>
      </c>
      <c r="H25" s="192">
        <v>70000</v>
      </c>
      <c r="I25" s="94">
        <v>3</v>
      </c>
      <c r="J25" s="92">
        <v>3</v>
      </c>
      <c r="K25" s="92">
        <v>3</v>
      </c>
      <c r="L25" s="92">
        <v>10</v>
      </c>
      <c r="M25" s="92">
        <v>10</v>
      </c>
      <c r="N25" s="92">
        <v>10</v>
      </c>
      <c r="O25" s="93">
        <v>10</v>
      </c>
      <c r="P25" s="94">
        <v>0.6</v>
      </c>
      <c r="Q25" s="92">
        <v>0.6</v>
      </c>
      <c r="R25" s="92">
        <v>0.6</v>
      </c>
      <c r="S25" s="92">
        <v>0.6</v>
      </c>
      <c r="T25" s="92">
        <v>0.6</v>
      </c>
      <c r="U25" s="92">
        <v>0.6</v>
      </c>
      <c r="V25" s="95">
        <v>0.6</v>
      </c>
    </row>
    <row r="26" spans="2:22">
      <c r="B26" s="157" t="s">
        <v>71</v>
      </c>
      <c r="C26" s="172" t="s">
        <v>99</v>
      </c>
      <c r="D26" s="173" t="s">
        <v>59</v>
      </c>
      <c r="E26" s="173" t="s">
        <v>60</v>
      </c>
      <c r="F26" s="174">
        <v>41.4</v>
      </c>
      <c r="G26" s="175">
        <v>39.200000000000003</v>
      </c>
      <c r="H26" s="192">
        <v>80700</v>
      </c>
      <c r="I26" s="94">
        <v>3</v>
      </c>
      <c r="J26" s="92">
        <v>3</v>
      </c>
      <c r="K26" s="92">
        <v>3</v>
      </c>
      <c r="L26" s="92">
        <v>10</v>
      </c>
      <c r="M26" s="92">
        <v>10</v>
      </c>
      <c r="N26" s="92">
        <v>10</v>
      </c>
      <c r="O26" s="93">
        <v>10</v>
      </c>
      <c r="P26" s="94">
        <v>0.6</v>
      </c>
      <c r="Q26" s="92">
        <v>0.6</v>
      </c>
      <c r="R26" s="92">
        <v>0.6</v>
      </c>
      <c r="S26" s="92">
        <v>0.6</v>
      </c>
      <c r="T26" s="92">
        <v>0.6</v>
      </c>
      <c r="U26" s="92">
        <v>0.6</v>
      </c>
      <c r="V26" s="95">
        <v>0.6</v>
      </c>
    </row>
    <row r="27" spans="2:22">
      <c r="B27" s="157" t="s">
        <v>72</v>
      </c>
      <c r="C27" s="172" t="s">
        <v>52</v>
      </c>
      <c r="D27" s="173" t="s">
        <v>27</v>
      </c>
      <c r="E27" s="173" t="s">
        <v>33</v>
      </c>
      <c r="F27" s="174">
        <v>40</v>
      </c>
      <c r="G27" s="175">
        <v>37.299999999999997</v>
      </c>
      <c r="H27" s="192">
        <v>73300</v>
      </c>
      <c r="I27" s="94">
        <v>3</v>
      </c>
      <c r="J27" s="92">
        <v>3</v>
      </c>
      <c r="K27" s="92">
        <v>3</v>
      </c>
      <c r="L27" s="92">
        <v>10</v>
      </c>
      <c r="M27" s="92">
        <v>10</v>
      </c>
      <c r="N27" s="92">
        <v>10</v>
      </c>
      <c r="O27" s="93">
        <v>10</v>
      </c>
      <c r="P27" s="94">
        <v>0.6</v>
      </c>
      <c r="Q27" s="92">
        <v>0.6</v>
      </c>
      <c r="R27" s="92">
        <v>0.6</v>
      </c>
      <c r="S27" s="92">
        <v>0.6</v>
      </c>
      <c r="T27" s="92">
        <v>0.6</v>
      </c>
      <c r="U27" s="92">
        <v>0.6</v>
      </c>
      <c r="V27" s="95">
        <v>0.6</v>
      </c>
    </row>
    <row r="28" spans="2:22">
      <c r="B28" s="157" t="s">
        <v>73</v>
      </c>
      <c r="C28" s="172" t="s">
        <v>99</v>
      </c>
      <c r="D28" s="173" t="s">
        <v>59</v>
      </c>
      <c r="E28" s="173" t="s">
        <v>146</v>
      </c>
      <c r="F28" s="174">
        <v>35</v>
      </c>
      <c r="G28" s="175">
        <v>34.200000000000003</v>
      </c>
      <c r="H28" s="192">
        <v>97500</v>
      </c>
      <c r="I28" s="94">
        <v>3</v>
      </c>
      <c r="J28" s="92">
        <v>3</v>
      </c>
      <c r="K28" s="92">
        <v>3</v>
      </c>
      <c r="L28" s="92">
        <v>10</v>
      </c>
      <c r="M28" s="92">
        <v>10</v>
      </c>
      <c r="N28" s="92">
        <v>10</v>
      </c>
      <c r="O28" s="93">
        <v>10</v>
      </c>
      <c r="P28" s="94">
        <v>0.6</v>
      </c>
      <c r="Q28" s="92">
        <v>0.6</v>
      </c>
      <c r="R28" s="92">
        <v>0.6</v>
      </c>
      <c r="S28" s="92">
        <v>0.6</v>
      </c>
      <c r="T28" s="92">
        <v>0.6</v>
      </c>
      <c r="U28" s="92">
        <v>0.6</v>
      </c>
      <c r="V28" s="95">
        <v>0.6</v>
      </c>
    </row>
    <row r="29" spans="2:22">
      <c r="B29" s="157" t="s">
        <v>74</v>
      </c>
      <c r="C29" s="172" t="s">
        <v>52</v>
      </c>
      <c r="D29" s="173" t="s">
        <v>27</v>
      </c>
      <c r="E29" s="173" t="s">
        <v>33</v>
      </c>
      <c r="F29" s="174">
        <v>37.1</v>
      </c>
      <c r="G29" s="175">
        <v>34.6</v>
      </c>
      <c r="H29" s="192">
        <v>71900</v>
      </c>
      <c r="I29" s="94">
        <v>3</v>
      </c>
      <c r="J29" s="92">
        <v>3</v>
      </c>
      <c r="K29" s="92">
        <v>3</v>
      </c>
      <c r="L29" s="92">
        <v>10</v>
      </c>
      <c r="M29" s="92">
        <v>10</v>
      </c>
      <c r="N29" s="92">
        <v>10</v>
      </c>
      <c r="O29" s="93">
        <v>10</v>
      </c>
      <c r="P29" s="94">
        <v>0.6</v>
      </c>
      <c r="Q29" s="92">
        <v>0.6</v>
      </c>
      <c r="R29" s="92">
        <v>0.6</v>
      </c>
      <c r="S29" s="92">
        <v>0.6</v>
      </c>
      <c r="T29" s="92">
        <v>0.6</v>
      </c>
      <c r="U29" s="92">
        <v>0.6</v>
      </c>
      <c r="V29" s="95">
        <v>0.6</v>
      </c>
    </row>
    <row r="30" spans="2:22" ht="17.5" thickBot="1">
      <c r="B30" s="159" t="s">
        <v>75</v>
      </c>
      <c r="C30" s="179" t="s">
        <v>52</v>
      </c>
      <c r="D30" s="180" t="s">
        <v>27</v>
      </c>
      <c r="E30" s="180" t="s">
        <v>33</v>
      </c>
      <c r="F30" s="181">
        <v>39.9</v>
      </c>
      <c r="G30" s="182">
        <v>37.700000000000003</v>
      </c>
      <c r="H30" s="193">
        <v>77400</v>
      </c>
      <c r="I30" s="114">
        <v>3</v>
      </c>
      <c r="J30" s="112">
        <v>3</v>
      </c>
      <c r="K30" s="112">
        <v>3</v>
      </c>
      <c r="L30" s="112">
        <v>10</v>
      </c>
      <c r="M30" s="112">
        <v>10</v>
      </c>
      <c r="N30" s="112">
        <v>10</v>
      </c>
      <c r="O30" s="113">
        <v>10</v>
      </c>
      <c r="P30" s="114">
        <v>0.6</v>
      </c>
      <c r="Q30" s="112">
        <v>0.6</v>
      </c>
      <c r="R30" s="112">
        <v>0.6</v>
      </c>
      <c r="S30" s="112">
        <v>0.6</v>
      </c>
      <c r="T30" s="112">
        <v>0.6</v>
      </c>
      <c r="U30" s="112">
        <v>0.6</v>
      </c>
      <c r="V30" s="115">
        <v>0.6</v>
      </c>
    </row>
    <row r="31" spans="2:22">
      <c r="B31" s="186" t="s">
        <v>46</v>
      </c>
      <c r="C31" s="57"/>
      <c r="D31" s="58"/>
      <c r="E31" s="58"/>
      <c r="F31" s="58"/>
      <c r="G31" s="59"/>
      <c r="H31" s="186" t="s">
        <v>152</v>
      </c>
    </row>
    <row r="33" spans="2:10" ht="17.5" thickBot="1">
      <c r="B33" s="1" t="s">
        <v>32</v>
      </c>
      <c r="C33" s="55"/>
    </row>
    <row r="34" spans="2:10">
      <c r="B34" s="552" t="s">
        <v>23</v>
      </c>
      <c r="C34" s="537" t="s">
        <v>98</v>
      </c>
      <c r="D34" s="539" t="s">
        <v>2</v>
      </c>
      <c r="E34" s="540"/>
      <c r="F34" s="533" t="s">
        <v>20</v>
      </c>
      <c r="G34" s="539" t="s">
        <v>21</v>
      </c>
      <c r="H34" s="546" t="s">
        <v>101</v>
      </c>
      <c r="I34" s="547"/>
      <c r="J34" s="548"/>
    </row>
    <row r="35" spans="2:10" ht="17.5" thickBot="1">
      <c r="B35" s="553"/>
      <c r="C35" s="538"/>
      <c r="D35" s="160" t="s">
        <v>25</v>
      </c>
      <c r="E35" s="160" t="s">
        <v>26</v>
      </c>
      <c r="F35" s="541"/>
      <c r="G35" s="542"/>
      <c r="H35" s="161" t="s">
        <v>309</v>
      </c>
      <c r="I35" s="162" t="s">
        <v>327</v>
      </c>
      <c r="J35" s="163" t="s">
        <v>323</v>
      </c>
    </row>
    <row r="36" spans="2:10" ht="17.5" thickTop="1">
      <c r="B36" s="164" t="s">
        <v>54</v>
      </c>
      <c r="C36" s="165" t="s">
        <v>52</v>
      </c>
      <c r="D36" s="166" t="s">
        <v>28</v>
      </c>
      <c r="E36" s="166" t="s">
        <v>34</v>
      </c>
      <c r="F36" s="167">
        <v>32.700000000000003</v>
      </c>
      <c r="G36" s="168">
        <v>30.4</v>
      </c>
      <c r="H36" s="169">
        <v>69300</v>
      </c>
      <c r="I36" s="170">
        <v>25</v>
      </c>
      <c r="J36" s="171">
        <v>8</v>
      </c>
    </row>
    <row r="37" spans="2:10">
      <c r="B37" s="157" t="s">
        <v>53</v>
      </c>
      <c r="C37" s="172" t="s">
        <v>52</v>
      </c>
      <c r="D37" s="173" t="s">
        <v>27</v>
      </c>
      <c r="E37" s="173" t="s">
        <v>33</v>
      </c>
      <c r="F37" s="174">
        <v>37.799999999999997</v>
      </c>
      <c r="G37" s="175">
        <v>35.200000000000003</v>
      </c>
      <c r="H37" s="176">
        <v>74100</v>
      </c>
      <c r="I37" s="177">
        <v>3.9</v>
      </c>
      <c r="J37" s="178">
        <v>3.9</v>
      </c>
    </row>
    <row r="38" spans="2:10">
      <c r="B38" s="157" t="s">
        <v>50</v>
      </c>
      <c r="C38" s="172" t="s">
        <v>102</v>
      </c>
      <c r="D38" s="173" t="s">
        <v>29</v>
      </c>
      <c r="E38" s="173" t="s">
        <v>33</v>
      </c>
      <c r="F38" s="174">
        <v>49.5</v>
      </c>
      <c r="G38" s="175">
        <v>45.7</v>
      </c>
      <c r="H38" s="176">
        <v>63100</v>
      </c>
      <c r="I38" s="177">
        <v>62</v>
      </c>
      <c r="J38" s="178">
        <v>0.2</v>
      </c>
    </row>
    <row r="39" spans="2:10">
      <c r="B39" s="157" t="s">
        <v>51</v>
      </c>
      <c r="C39" s="172" t="s">
        <v>52</v>
      </c>
      <c r="D39" s="173" t="s">
        <v>27</v>
      </c>
      <c r="E39" s="173" t="s">
        <v>33</v>
      </c>
      <c r="F39" s="174">
        <v>36.700000000000003</v>
      </c>
      <c r="G39" s="175">
        <v>34.200000000000003</v>
      </c>
      <c r="H39" s="176">
        <v>71900</v>
      </c>
      <c r="I39" s="177">
        <v>0</v>
      </c>
      <c r="J39" s="178">
        <v>0</v>
      </c>
    </row>
    <row r="40" spans="2:10">
      <c r="B40" s="157" t="s">
        <v>72</v>
      </c>
      <c r="C40" s="172" t="s">
        <v>52</v>
      </c>
      <c r="D40" s="173" t="s">
        <v>27</v>
      </c>
      <c r="E40" s="173" t="s">
        <v>56</v>
      </c>
      <c r="F40" s="174">
        <v>40</v>
      </c>
      <c r="G40" s="175">
        <v>37.299999999999997</v>
      </c>
      <c r="H40" s="176">
        <v>73300</v>
      </c>
      <c r="I40" s="177">
        <v>0</v>
      </c>
      <c r="J40" s="178">
        <v>0</v>
      </c>
    </row>
    <row r="41" spans="2:10">
      <c r="B41" s="157" t="s">
        <v>80</v>
      </c>
      <c r="C41" s="172" t="s">
        <v>3</v>
      </c>
      <c r="D41" s="173" t="s">
        <v>29</v>
      </c>
      <c r="E41" s="173" t="s">
        <v>30</v>
      </c>
      <c r="F41" s="174">
        <v>43.1</v>
      </c>
      <c r="G41" s="175">
        <v>38.9</v>
      </c>
      <c r="H41" s="176">
        <v>56100</v>
      </c>
      <c r="I41" s="177">
        <v>92</v>
      </c>
      <c r="J41" s="178">
        <v>3</v>
      </c>
    </row>
    <row r="42" spans="2:10" ht="17.5" thickBot="1">
      <c r="B42" s="159" t="s">
        <v>49</v>
      </c>
      <c r="C42" s="179" t="s">
        <v>3</v>
      </c>
      <c r="D42" s="180" t="s">
        <v>29</v>
      </c>
      <c r="E42" s="180" t="s">
        <v>30</v>
      </c>
      <c r="F42" s="181">
        <v>43.1</v>
      </c>
      <c r="G42" s="182">
        <v>38.9</v>
      </c>
      <c r="H42" s="183">
        <v>56100</v>
      </c>
      <c r="I42" s="184">
        <v>92</v>
      </c>
      <c r="J42" s="185">
        <v>3</v>
      </c>
    </row>
    <row r="43" spans="2:10">
      <c r="B43" s="186" t="s">
        <v>350</v>
      </c>
      <c r="C43" s="60"/>
      <c r="D43" s="60"/>
      <c r="E43" s="61"/>
    </row>
    <row r="44" spans="2:10">
      <c r="B44" s="186"/>
      <c r="C44" s="60"/>
      <c r="D44" s="60"/>
      <c r="E44" s="61"/>
    </row>
    <row r="45" spans="2:10" ht="17.5" thickBot="1">
      <c r="B45" s="1" t="s">
        <v>105</v>
      </c>
    </row>
    <row r="46" spans="2:10" ht="29.5" thickBot="1">
      <c r="B46" s="150" t="s">
        <v>103</v>
      </c>
      <c r="C46" s="69" t="s">
        <v>107</v>
      </c>
      <c r="D46" s="437" t="s">
        <v>352</v>
      </c>
      <c r="E46" s="437" t="s">
        <v>353</v>
      </c>
      <c r="F46" s="438" t="s">
        <v>354</v>
      </c>
      <c r="G46" s="426" t="s">
        <v>351</v>
      </c>
      <c r="H46" s="62"/>
    </row>
    <row r="47" spans="2:10" ht="17.5" thickTop="1">
      <c r="B47" s="151" t="s">
        <v>45</v>
      </c>
      <c r="C47" s="152" t="s">
        <v>104</v>
      </c>
      <c r="D47" s="153">
        <v>0.45669999999999999</v>
      </c>
      <c r="E47" s="153">
        <v>3.5999999999999999E-3</v>
      </c>
      <c r="F47" s="154">
        <v>8.5000000000000006E-3</v>
      </c>
      <c r="G47" s="427">
        <f>($D47*$B$56)+($E47*$C$56*(10^-3))+($F47*$D$56*(10^-3))</f>
        <v>0.4594106</v>
      </c>
    </row>
    <row r="48" spans="2:10">
      <c r="B48" s="155" t="s">
        <v>108</v>
      </c>
      <c r="C48" s="156" t="s">
        <v>106</v>
      </c>
      <c r="D48" s="431">
        <v>56373</v>
      </c>
      <c r="E48" s="432">
        <v>1.278</v>
      </c>
      <c r="F48" s="433">
        <v>0.16600000000000001</v>
      </c>
      <c r="G48" s="428">
        <v>56.451999999999998</v>
      </c>
    </row>
    <row r="49" spans="2:8">
      <c r="B49" s="157" t="s">
        <v>109</v>
      </c>
      <c r="C49" s="158" t="s">
        <v>106</v>
      </c>
      <c r="D49" s="434">
        <v>60760</v>
      </c>
      <c r="E49" s="435">
        <v>2.0529999999999999</v>
      </c>
      <c r="F49" s="436">
        <v>0.54900000000000004</v>
      </c>
      <c r="G49" s="429">
        <v>60.973999999999997</v>
      </c>
    </row>
    <row r="50" spans="2:8" ht="17.5" thickBot="1">
      <c r="B50" s="159" t="s">
        <v>110</v>
      </c>
      <c r="C50" s="439" t="s">
        <v>106</v>
      </c>
      <c r="D50" s="440">
        <v>59510</v>
      </c>
      <c r="E50" s="441">
        <v>1.8320000000000001</v>
      </c>
      <c r="F50" s="442">
        <v>0.44</v>
      </c>
      <c r="G50" s="430">
        <v>59.685000000000002</v>
      </c>
    </row>
    <row r="51" spans="2:8">
      <c r="B51" s="141" t="s">
        <v>48</v>
      </c>
      <c r="C51" s="62"/>
      <c r="D51" s="62"/>
      <c r="E51" s="62"/>
      <c r="F51" s="62"/>
    </row>
    <row r="52" spans="2:8">
      <c r="B52" s="149" t="s">
        <v>44</v>
      </c>
      <c r="C52" s="63"/>
      <c r="D52" s="64"/>
      <c r="E52" s="64"/>
      <c r="F52" s="62"/>
    </row>
    <row r="53" spans="2:8">
      <c r="B53" s="62"/>
      <c r="C53" s="62"/>
      <c r="D53" s="62"/>
      <c r="E53" s="62"/>
      <c r="F53" s="62"/>
    </row>
    <row r="54" spans="2:8" ht="17.5" thickBot="1">
      <c r="B54" s="148" t="s">
        <v>31</v>
      </c>
      <c r="C54" s="62"/>
      <c r="D54" s="62"/>
      <c r="E54" s="62"/>
      <c r="F54" s="62"/>
    </row>
    <row r="55" spans="2:8">
      <c r="B55" s="142" t="s">
        <v>309</v>
      </c>
      <c r="C55" s="143" t="s">
        <v>327</v>
      </c>
      <c r="D55" s="144" t="s">
        <v>323</v>
      </c>
      <c r="E55" s="65"/>
      <c r="F55" s="62"/>
    </row>
    <row r="56" spans="2:8" ht="17.5" thickBot="1">
      <c r="B56" s="145">
        <v>1</v>
      </c>
      <c r="C56" s="146">
        <v>21</v>
      </c>
      <c r="D56" s="147">
        <v>310</v>
      </c>
      <c r="E56" s="65"/>
      <c r="F56" s="62"/>
    </row>
    <row r="57" spans="2:8">
      <c r="B57" s="141" t="s">
        <v>47</v>
      </c>
      <c r="C57" s="62"/>
      <c r="D57" s="62"/>
      <c r="E57" s="62"/>
      <c r="F57" s="62"/>
    </row>
    <row r="58" spans="2:8" ht="12.75" customHeight="1">
      <c r="B58" s="62"/>
      <c r="C58" s="62"/>
      <c r="D58" s="62"/>
      <c r="E58" s="62"/>
      <c r="F58" s="62"/>
    </row>
    <row r="59" spans="2:8" ht="17.5" thickBot="1">
      <c r="B59" s="1" t="s">
        <v>345</v>
      </c>
      <c r="C59" s="62"/>
      <c r="D59" s="62"/>
      <c r="E59" s="62"/>
      <c r="F59" s="62"/>
    </row>
    <row r="60" spans="2:8" ht="17.5" thickBot="1">
      <c r="B60" s="68" t="s">
        <v>81</v>
      </c>
      <c r="C60" s="69" t="s">
        <v>148</v>
      </c>
      <c r="D60" s="69" t="s">
        <v>2</v>
      </c>
      <c r="E60" s="69" t="s">
        <v>310</v>
      </c>
      <c r="F60" s="70" t="s">
        <v>328</v>
      </c>
    </row>
    <row r="61" spans="2:8" ht="17.5" thickTop="1">
      <c r="B61" s="116" t="s">
        <v>147</v>
      </c>
      <c r="C61" s="117" t="s">
        <v>148</v>
      </c>
      <c r="D61" s="117" t="s">
        <v>107</v>
      </c>
      <c r="E61" s="117" t="s">
        <v>311</v>
      </c>
      <c r="F61" s="118"/>
      <c r="H61" s="66" t="s">
        <v>132</v>
      </c>
    </row>
    <row r="62" spans="2:8">
      <c r="B62" s="119" t="s">
        <v>132</v>
      </c>
      <c r="C62" s="120" t="s">
        <v>111</v>
      </c>
      <c r="D62" s="120" t="s">
        <v>113</v>
      </c>
      <c r="E62" s="121">
        <v>750</v>
      </c>
      <c r="F62" s="122"/>
      <c r="H62" s="66" t="s">
        <v>133</v>
      </c>
    </row>
    <row r="63" spans="2:8">
      <c r="B63" s="123" t="s">
        <v>132</v>
      </c>
      <c r="C63" s="124" t="s">
        <v>112</v>
      </c>
      <c r="D63" s="124" t="s">
        <v>113</v>
      </c>
      <c r="E63" s="125">
        <v>770</v>
      </c>
      <c r="F63" s="126"/>
      <c r="H63" s="66" t="s">
        <v>134</v>
      </c>
    </row>
    <row r="64" spans="2:8">
      <c r="B64" s="127" t="s">
        <v>147</v>
      </c>
      <c r="C64" s="128" t="s">
        <v>148</v>
      </c>
      <c r="D64" s="128" t="s">
        <v>107</v>
      </c>
      <c r="E64" s="128" t="s">
        <v>312</v>
      </c>
      <c r="F64" s="129"/>
      <c r="H64" s="66" t="s">
        <v>135</v>
      </c>
    </row>
    <row r="65" spans="2:8">
      <c r="B65" s="119" t="s">
        <v>133</v>
      </c>
      <c r="C65" s="120" t="s">
        <v>331</v>
      </c>
      <c r="D65" s="120" t="s">
        <v>113</v>
      </c>
      <c r="E65" s="121">
        <v>439.7</v>
      </c>
      <c r="F65" s="122"/>
      <c r="H65" s="66" t="s">
        <v>136</v>
      </c>
    </row>
    <row r="66" spans="2:8">
      <c r="B66" s="73" t="s">
        <v>133</v>
      </c>
      <c r="C66" s="130" t="s">
        <v>332</v>
      </c>
      <c r="D66" s="130" t="s">
        <v>113</v>
      </c>
      <c r="E66" s="131">
        <v>522</v>
      </c>
      <c r="F66" s="132"/>
      <c r="H66" s="66" t="s">
        <v>137</v>
      </c>
    </row>
    <row r="67" spans="2:8">
      <c r="B67" s="73" t="s">
        <v>133</v>
      </c>
      <c r="C67" s="130" t="s">
        <v>333</v>
      </c>
      <c r="D67" s="130" t="s">
        <v>113</v>
      </c>
      <c r="E67" s="131">
        <v>477.3</v>
      </c>
      <c r="F67" s="132"/>
      <c r="H67" s="66" t="s">
        <v>138</v>
      </c>
    </row>
    <row r="68" spans="2:8">
      <c r="B68" s="73" t="s">
        <v>133</v>
      </c>
      <c r="C68" s="130" t="s">
        <v>334</v>
      </c>
      <c r="D68" s="130" t="s">
        <v>113</v>
      </c>
      <c r="E68" s="131">
        <v>379.90000000000003</v>
      </c>
      <c r="F68" s="132"/>
      <c r="H68" s="66" t="s">
        <v>139</v>
      </c>
    </row>
    <row r="69" spans="2:8">
      <c r="B69" s="73" t="s">
        <v>133</v>
      </c>
      <c r="C69" s="130" t="s">
        <v>337</v>
      </c>
      <c r="D69" s="130" t="s">
        <v>113</v>
      </c>
      <c r="E69" s="131">
        <v>442</v>
      </c>
      <c r="F69" s="132"/>
    </row>
    <row r="70" spans="2:8">
      <c r="B70" s="73" t="s">
        <v>133</v>
      </c>
      <c r="C70" s="130" t="s">
        <v>335</v>
      </c>
      <c r="D70" s="130" t="s">
        <v>113</v>
      </c>
      <c r="E70" s="131">
        <v>382.90000000000003</v>
      </c>
      <c r="F70" s="132"/>
    </row>
    <row r="71" spans="2:8">
      <c r="B71" s="123" t="s">
        <v>133</v>
      </c>
      <c r="C71" s="124" t="s">
        <v>336</v>
      </c>
      <c r="D71" s="124" t="s">
        <v>113</v>
      </c>
      <c r="E71" s="125">
        <v>414.9</v>
      </c>
      <c r="F71" s="126"/>
    </row>
    <row r="72" spans="2:8">
      <c r="B72" s="127" t="s">
        <v>147</v>
      </c>
      <c r="C72" s="128" t="s">
        <v>148</v>
      </c>
      <c r="D72" s="128" t="s">
        <v>107</v>
      </c>
      <c r="E72" s="128" t="s">
        <v>313</v>
      </c>
      <c r="F72" s="129"/>
    </row>
    <row r="73" spans="2:8">
      <c r="B73" s="119" t="s">
        <v>134</v>
      </c>
      <c r="C73" s="120" t="s">
        <v>82</v>
      </c>
      <c r="D73" s="120" t="s">
        <v>113</v>
      </c>
      <c r="E73" s="121">
        <v>210</v>
      </c>
      <c r="F73" s="122"/>
    </row>
    <row r="74" spans="2:8">
      <c r="B74" s="73" t="s">
        <v>134</v>
      </c>
      <c r="C74" s="130" t="s">
        <v>83</v>
      </c>
      <c r="D74" s="130" t="s">
        <v>113</v>
      </c>
      <c r="E74" s="131">
        <v>210</v>
      </c>
      <c r="F74" s="132"/>
    </row>
    <row r="75" spans="2:8">
      <c r="B75" s="73" t="s">
        <v>134</v>
      </c>
      <c r="C75" s="130" t="s">
        <v>84</v>
      </c>
      <c r="D75" s="130" t="s">
        <v>113</v>
      </c>
      <c r="E75" s="131">
        <v>210</v>
      </c>
      <c r="F75" s="132"/>
    </row>
    <row r="76" spans="2:8">
      <c r="B76" s="73" t="s">
        <v>134</v>
      </c>
      <c r="C76" s="130" t="s">
        <v>85</v>
      </c>
      <c r="D76" s="130" t="s">
        <v>113</v>
      </c>
      <c r="E76" s="131">
        <v>190</v>
      </c>
      <c r="F76" s="132"/>
    </row>
    <row r="77" spans="2:8">
      <c r="B77" s="73" t="s">
        <v>134</v>
      </c>
      <c r="C77" s="130" t="s">
        <v>86</v>
      </c>
      <c r="D77" s="130" t="s">
        <v>113</v>
      </c>
      <c r="E77" s="131">
        <v>250</v>
      </c>
      <c r="F77" s="132"/>
    </row>
    <row r="78" spans="2:8">
      <c r="B78" s="73" t="s">
        <v>134</v>
      </c>
      <c r="C78" s="130" t="s">
        <v>87</v>
      </c>
      <c r="D78" s="130" t="s">
        <v>113</v>
      </c>
      <c r="E78" s="131">
        <v>180</v>
      </c>
      <c r="F78" s="132"/>
    </row>
    <row r="79" spans="2:8">
      <c r="B79" s="73" t="s">
        <v>134</v>
      </c>
      <c r="C79" s="130" t="s">
        <v>88</v>
      </c>
      <c r="D79" s="130" t="s">
        <v>113</v>
      </c>
      <c r="E79" s="131">
        <v>130</v>
      </c>
      <c r="F79" s="132"/>
    </row>
    <row r="80" spans="2:8">
      <c r="B80" s="73" t="s">
        <v>134</v>
      </c>
      <c r="C80" s="130" t="s">
        <v>89</v>
      </c>
      <c r="D80" s="130" t="s">
        <v>113</v>
      </c>
      <c r="E80" s="131">
        <v>100</v>
      </c>
      <c r="F80" s="132"/>
    </row>
    <row r="81" spans="2:6">
      <c r="B81" s="73" t="s">
        <v>134</v>
      </c>
      <c r="C81" s="130" t="s">
        <v>90</v>
      </c>
      <c r="D81" s="130" t="s">
        <v>113</v>
      </c>
      <c r="E81" s="131">
        <v>30</v>
      </c>
      <c r="F81" s="132"/>
    </row>
    <row r="82" spans="2:6">
      <c r="B82" s="123" t="s">
        <v>134</v>
      </c>
      <c r="C82" s="124" t="s">
        <v>91</v>
      </c>
      <c r="D82" s="124" t="s">
        <v>113</v>
      </c>
      <c r="E82" s="125">
        <v>200</v>
      </c>
      <c r="F82" s="126"/>
    </row>
    <row r="83" spans="2:6">
      <c r="B83" s="127" t="s">
        <v>147</v>
      </c>
      <c r="C83" s="128" t="s">
        <v>148</v>
      </c>
      <c r="D83" s="128" t="s">
        <v>107</v>
      </c>
      <c r="E83" s="128" t="s">
        <v>307</v>
      </c>
      <c r="F83" s="129" t="s">
        <v>329</v>
      </c>
    </row>
    <row r="84" spans="2:6">
      <c r="B84" s="119" t="s">
        <v>135</v>
      </c>
      <c r="C84" s="120" t="s">
        <v>320</v>
      </c>
      <c r="D84" s="120" t="s">
        <v>113</v>
      </c>
      <c r="E84" s="121">
        <v>1090</v>
      </c>
      <c r="F84" s="122">
        <v>0</v>
      </c>
    </row>
    <row r="85" spans="2:6">
      <c r="B85" s="123" t="s">
        <v>135</v>
      </c>
      <c r="C85" s="124" t="s">
        <v>114</v>
      </c>
      <c r="D85" s="124" t="s">
        <v>113</v>
      </c>
      <c r="E85" s="125">
        <v>2620</v>
      </c>
      <c r="F85" s="126">
        <v>11.6</v>
      </c>
    </row>
    <row r="86" spans="2:6">
      <c r="B86" s="127" t="s">
        <v>147</v>
      </c>
      <c r="C86" s="128" t="s">
        <v>148</v>
      </c>
      <c r="D86" s="128" t="s">
        <v>107</v>
      </c>
      <c r="E86" s="128" t="s">
        <v>307</v>
      </c>
      <c r="F86" s="129"/>
    </row>
    <row r="87" spans="2:6">
      <c r="B87" s="133" t="s">
        <v>136</v>
      </c>
      <c r="C87" s="134" t="s">
        <v>338</v>
      </c>
      <c r="D87" s="134" t="s">
        <v>113</v>
      </c>
      <c r="E87" s="135">
        <v>138</v>
      </c>
      <c r="F87" s="136"/>
    </row>
    <row r="88" spans="2:6">
      <c r="B88" s="127" t="s">
        <v>147</v>
      </c>
      <c r="C88" s="128" t="s">
        <v>148</v>
      </c>
      <c r="D88" s="128" t="s">
        <v>107</v>
      </c>
      <c r="E88" s="128" t="s">
        <v>307</v>
      </c>
      <c r="F88" s="129"/>
    </row>
    <row r="89" spans="2:6">
      <c r="B89" s="119" t="s">
        <v>137</v>
      </c>
      <c r="C89" s="120" t="s">
        <v>115</v>
      </c>
      <c r="D89" s="120" t="s">
        <v>113</v>
      </c>
      <c r="E89" s="121">
        <v>2500</v>
      </c>
      <c r="F89" s="122"/>
    </row>
    <row r="90" spans="2:6">
      <c r="B90" s="73" t="s">
        <v>137</v>
      </c>
      <c r="C90" s="130" t="s">
        <v>116</v>
      </c>
      <c r="D90" s="130" t="s">
        <v>113</v>
      </c>
      <c r="E90" s="131">
        <v>3600</v>
      </c>
      <c r="F90" s="132"/>
    </row>
    <row r="91" spans="2:6">
      <c r="B91" s="73" t="s">
        <v>137</v>
      </c>
      <c r="C91" s="130" t="s">
        <v>117</v>
      </c>
      <c r="D91" s="130" t="s">
        <v>113</v>
      </c>
      <c r="E91" s="131">
        <v>4000</v>
      </c>
      <c r="F91" s="132"/>
    </row>
    <row r="92" spans="2:6">
      <c r="B92" s="73" t="s">
        <v>137</v>
      </c>
      <c r="C92" s="130" t="s">
        <v>118</v>
      </c>
      <c r="D92" s="130" t="s">
        <v>113</v>
      </c>
      <c r="E92" s="131">
        <v>4800</v>
      </c>
      <c r="F92" s="132"/>
    </row>
    <row r="93" spans="2:6">
      <c r="B93" s="73" t="s">
        <v>137</v>
      </c>
      <c r="C93" s="130" t="s">
        <v>119</v>
      </c>
      <c r="D93" s="130" t="s">
        <v>113</v>
      </c>
      <c r="E93" s="131">
        <v>1300</v>
      </c>
      <c r="F93" s="132"/>
    </row>
    <row r="94" spans="2:6">
      <c r="B94" s="73" t="s">
        <v>137</v>
      </c>
      <c r="C94" s="130" t="s">
        <v>120</v>
      </c>
      <c r="D94" s="130" t="s">
        <v>113</v>
      </c>
      <c r="E94" s="131">
        <v>1500</v>
      </c>
      <c r="F94" s="132"/>
    </row>
    <row r="95" spans="2:6">
      <c r="B95" s="73" t="s">
        <v>137</v>
      </c>
      <c r="C95" s="130" t="s">
        <v>121</v>
      </c>
      <c r="D95" s="130" t="s">
        <v>113</v>
      </c>
      <c r="E95" s="131">
        <v>1400</v>
      </c>
      <c r="F95" s="132"/>
    </row>
    <row r="96" spans="2:6">
      <c r="B96" s="123" t="s">
        <v>137</v>
      </c>
      <c r="C96" s="124" t="s">
        <v>122</v>
      </c>
      <c r="D96" s="124" t="s">
        <v>113</v>
      </c>
      <c r="E96" s="125">
        <v>5000</v>
      </c>
      <c r="F96" s="126"/>
    </row>
    <row r="97" spans="2:12">
      <c r="B97" s="127" t="s">
        <v>147</v>
      </c>
      <c r="C97" s="128" t="s">
        <v>148</v>
      </c>
      <c r="D97" s="128" t="s">
        <v>107</v>
      </c>
      <c r="E97" s="128" t="s">
        <v>307</v>
      </c>
      <c r="F97" s="129"/>
    </row>
    <row r="98" spans="2:12">
      <c r="B98" s="119" t="s">
        <v>138</v>
      </c>
      <c r="C98" s="120" t="s">
        <v>141</v>
      </c>
      <c r="D98" s="120" t="s">
        <v>113</v>
      </c>
      <c r="E98" s="121">
        <v>1720</v>
      </c>
      <c r="F98" s="122"/>
    </row>
    <row r="99" spans="2:12">
      <c r="B99" s="73" t="s">
        <v>138</v>
      </c>
      <c r="C99" s="130" t="s">
        <v>123</v>
      </c>
      <c r="D99" s="130" t="s">
        <v>113</v>
      </c>
      <c r="E99" s="131">
        <v>3660</v>
      </c>
      <c r="F99" s="132"/>
    </row>
    <row r="100" spans="2:12">
      <c r="B100" s="73" t="s">
        <v>138</v>
      </c>
      <c r="C100" s="130" t="s">
        <v>124</v>
      </c>
      <c r="D100" s="130" t="s">
        <v>113</v>
      </c>
      <c r="E100" s="131">
        <v>0</v>
      </c>
      <c r="F100" s="132"/>
    </row>
    <row r="101" spans="2:12">
      <c r="B101" s="123" t="s">
        <v>138</v>
      </c>
      <c r="C101" s="124" t="s">
        <v>125</v>
      </c>
      <c r="D101" s="124" t="s">
        <v>113</v>
      </c>
      <c r="E101" s="125">
        <v>430</v>
      </c>
      <c r="F101" s="126"/>
    </row>
    <row r="102" spans="2:12">
      <c r="B102" s="127" t="s">
        <v>147</v>
      </c>
      <c r="C102" s="128" t="s">
        <v>148</v>
      </c>
      <c r="D102" s="128" t="s">
        <v>107</v>
      </c>
      <c r="E102" s="128" t="s">
        <v>307</v>
      </c>
      <c r="F102" s="129"/>
    </row>
    <row r="103" spans="2:12" ht="17.5" thickBot="1">
      <c r="B103" s="137" t="s">
        <v>139</v>
      </c>
      <c r="C103" s="138" t="s">
        <v>140</v>
      </c>
      <c r="D103" s="138" t="s">
        <v>113</v>
      </c>
      <c r="E103" s="139">
        <v>5200</v>
      </c>
      <c r="F103" s="140"/>
    </row>
    <row r="105" spans="2:12" ht="17.5" thickBot="1">
      <c r="B105" s="1" t="s">
        <v>341</v>
      </c>
      <c r="C105" s="67"/>
    </row>
    <row r="106" spans="2:12">
      <c r="B106" s="546" t="s">
        <v>342</v>
      </c>
      <c r="C106" s="547"/>
      <c r="D106" s="547"/>
      <c r="E106" s="547"/>
      <c r="F106" s="549" t="s">
        <v>340</v>
      </c>
      <c r="G106" s="550"/>
      <c r="H106" s="551"/>
      <c r="I106" s="547" t="s">
        <v>339</v>
      </c>
      <c r="J106" s="547"/>
      <c r="K106" s="547"/>
      <c r="L106" s="548"/>
    </row>
    <row r="107" spans="2:12" ht="29.5" thickBot="1">
      <c r="B107" s="78" t="s">
        <v>262</v>
      </c>
      <c r="C107" s="79" t="s">
        <v>264</v>
      </c>
      <c r="D107" s="79" t="s">
        <v>344</v>
      </c>
      <c r="E107" s="80" t="s">
        <v>107</v>
      </c>
      <c r="F107" s="81" t="s">
        <v>306</v>
      </c>
      <c r="G107" s="82" t="s">
        <v>330</v>
      </c>
      <c r="H107" s="83" t="s">
        <v>324</v>
      </c>
      <c r="I107" s="84" t="s">
        <v>268</v>
      </c>
      <c r="J107" s="79" t="s">
        <v>269</v>
      </c>
      <c r="K107" s="79" t="s">
        <v>270</v>
      </c>
      <c r="L107" s="85" t="s">
        <v>273</v>
      </c>
    </row>
    <row r="108" spans="2:12" ht="17.5" thickTop="1">
      <c r="B108" s="86" t="s">
        <v>263</v>
      </c>
      <c r="C108" s="87" t="s">
        <v>279</v>
      </c>
      <c r="D108" s="87" t="s">
        <v>280</v>
      </c>
      <c r="E108" s="88" t="s">
        <v>113</v>
      </c>
      <c r="F108" s="89">
        <f t="shared" ref="F108:F131" si="0">$L108*3.664</f>
        <v>1.5168960000000002E-2</v>
      </c>
      <c r="G108" s="87">
        <f>6.1*(10^-6)</f>
        <v>6.0999999999999992E-6</v>
      </c>
      <c r="H108" s="88">
        <f t="shared" ref="H108:H118" si="1">52.1*(10^-6)</f>
        <v>5.2099999999999999E-5</v>
      </c>
      <c r="I108" s="89">
        <v>0.9</v>
      </c>
      <c r="J108" s="87">
        <v>0.46</v>
      </c>
      <c r="K108" s="87">
        <v>0.01</v>
      </c>
      <c r="L108" s="90">
        <f t="shared" ref="L108:L115" si="2">IF(I108="-",1,I108)*IF(J108="-",1,J108)*IF(K108="-",1,K108)</f>
        <v>4.1400000000000005E-3</v>
      </c>
    </row>
    <row r="109" spans="2:12">
      <c r="B109" s="91" t="s">
        <v>263</v>
      </c>
      <c r="C109" s="92" t="s">
        <v>279</v>
      </c>
      <c r="D109" s="92" t="s">
        <v>281</v>
      </c>
      <c r="E109" s="93" t="s">
        <v>113</v>
      </c>
      <c r="F109" s="94">
        <f t="shared" si="0"/>
        <v>0.29312000000000005</v>
      </c>
      <c r="G109" s="92">
        <f t="shared" ref="G109:G118" si="3">6.1*(10^-6)</f>
        <v>6.0999999999999992E-6</v>
      </c>
      <c r="H109" s="93">
        <f t="shared" si="1"/>
        <v>5.2099999999999999E-5</v>
      </c>
      <c r="I109" s="94">
        <v>0.8</v>
      </c>
      <c r="J109" s="92">
        <v>0.5</v>
      </c>
      <c r="K109" s="92">
        <v>0.2</v>
      </c>
      <c r="L109" s="95">
        <f t="shared" si="2"/>
        <v>8.0000000000000016E-2</v>
      </c>
    </row>
    <row r="110" spans="2:12">
      <c r="B110" s="91" t="s">
        <v>263</v>
      </c>
      <c r="C110" s="92" t="s">
        <v>279</v>
      </c>
      <c r="D110" s="92" t="s">
        <v>282</v>
      </c>
      <c r="E110" s="93" t="s">
        <v>113</v>
      </c>
      <c r="F110" s="94">
        <f t="shared" si="0"/>
        <v>0</v>
      </c>
      <c r="G110" s="92">
        <f t="shared" si="3"/>
        <v>6.0999999999999992E-6</v>
      </c>
      <c r="H110" s="93">
        <f t="shared" si="1"/>
        <v>5.2099999999999999E-5</v>
      </c>
      <c r="I110" s="94">
        <v>0.4</v>
      </c>
      <c r="J110" s="92">
        <v>0.38</v>
      </c>
      <c r="K110" s="92">
        <v>0</v>
      </c>
      <c r="L110" s="95">
        <f t="shared" si="2"/>
        <v>0</v>
      </c>
    </row>
    <row r="111" spans="2:12">
      <c r="B111" s="91" t="s">
        <v>263</v>
      </c>
      <c r="C111" s="92" t="s">
        <v>279</v>
      </c>
      <c r="D111" s="92" t="s">
        <v>283</v>
      </c>
      <c r="E111" s="93" t="s">
        <v>113</v>
      </c>
      <c r="F111" s="94">
        <f t="shared" si="0"/>
        <v>0</v>
      </c>
      <c r="G111" s="92">
        <f t="shared" si="3"/>
        <v>6.0999999999999992E-6</v>
      </c>
      <c r="H111" s="93">
        <f t="shared" si="1"/>
        <v>5.2099999999999999E-5</v>
      </c>
      <c r="I111" s="94">
        <v>0.85</v>
      </c>
      <c r="J111" s="92">
        <v>0.5</v>
      </c>
      <c r="K111" s="92">
        <v>0</v>
      </c>
      <c r="L111" s="95">
        <f t="shared" si="2"/>
        <v>0</v>
      </c>
    </row>
    <row r="112" spans="2:12">
      <c r="B112" s="91" t="s">
        <v>263</v>
      </c>
      <c r="C112" s="92" t="s">
        <v>279</v>
      </c>
      <c r="D112" s="92" t="s">
        <v>284</v>
      </c>
      <c r="E112" s="93" t="s">
        <v>113</v>
      </c>
      <c r="F112" s="94">
        <f t="shared" si="0"/>
        <v>0</v>
      </c>
      <c r="G112" s="92">
        <f t="shared" si="3"/>
        <v>6.0999999999999992E-6</v>
      </c>
      <c r="H112" s="93">
        <f t="shared" si="1"/>
        <v>5.2099999999999999E-5</v>
      </c>
      <c r="I112" s="94">
        <v>0.4</v>
      </c>
      <c r="J112" s="92">
        <v>0.49</v>
      </c>
      <c r="K112" s="92">
        <v>0</v>
      </c>
      <c r="L112" s="95">
        <f t="shared" si="2"/>
        <v>0</v>
      </c>
    </row>
    <row r="113" spans="2:12">
      <c r="B113" s="91" t="s">
        <v>263</v>
      </c>
      <c r="C113" s="92" t="s">
        <v>279</v>
      </c>
      <c r="D113" s="92" t="s">
        <v>285</v>
      </c>
      <c r="E113" s="93" t="s">
        <v>113</v>
      </c>
      <c r="F113" s="94">
        <f t="shared" si="0"/>
        <v>0.10259199999999999</v>
      </c>
      <c r="G113" s="92">
        <f t="shared" si="3"/>
        <v>6.0999999999999992E-6</v>
      </c>
      <c r="H113" s="93">
        <f t="shared" si="1"/>
        <v>5.2099999999999999E-5</v>
      </c>
      <c r="I113" s="94">
        <v>0.4</v>
      </c>
      <c r="J113" s="92">
        <v>0.7</v>
      </c>
      <c r="K113" s="92">
        <v>0.1</v>
      </c>
      <c r="L113" s="95">
        <f t="shared" si="2"/>
        <v>2.7999999999999997E-2</v>
      </c>
    </row>
    <row r="114" spans="2:12">
      <c r="B114" s="91" t="s">
        <v>263</v>
      </c>
      <c r="C114" s="92" t="s">
        <v>279</v>
      </c>
      <c r="D114" s="92" t="s">
        <v>286</v>
      </c>
      <c r="E114" s="93" t="s">
        <v>113</v>
      </c>
      <c r="F114" s="94">
        <f t="shared" si="0"/>
        <v>0.41241983999999998</v>
      </c>
      <c r="G114" s="92">
        <f t="shared" si="3"/>
        <v>6.0999999999999992E-6</v>
      </c>
      <c r="H114" s="93">
        <f t="shared" si="1"/>
        <v>5.2099999999999999E-5</v>
      </c>
      <c r="I114" s="94">
        <v>0.84</v>
      </c>
      <c r="J114" s="92">
        <v>0.67</v>
      </c>
      <c r="K114" s="92">
        <v>0.2</v>
      </c>
      <c r="L114" s="95">
        <f t="shared" si="2"/>
        <v>0.11255999999999999</v>
      </c>
    </row>
    <row r="115" spans="2:12">
      <c r="B115" s="91" t="s">
        <v>263</v>
      </c>
      <c r="C115" s="92" t="s">
        <v>279</v>
      </c>
      <c r="D115" s="92" t="s">
        <v>287</v>
      </c>
      <c r="E115" s="93" t="s">
        <v>113</v>
      </c>
      <c r="F115" s="94">
        <f t="shared" si="0"/>
        <v>2.7480000000000002</v>
      </c>
      <c r="G115" s="92">
        <f t="shared" si="3"/>
        <v>6.0999999999999992E-6</v>
      </c>
      <c r="H115" s="93">
        <f t="shared" si="1"/>
        <v>5.2099999999999999E-5</v>
      </c>
      <c r="I115" s="94">
        <v>1</v>
      </c>
      <c r="J115" s="92">
        <v>0.75</v>
      </c>
      <c r="K115" s="92">
        <v>1</v>
      </c>
      <c r="L115" s="95">
        <f t="shared" si="2"/>
        <v>0.75</v>
      </c>
    </row>
    <row r="116" spans="2:12">
      <c r="B116" s="91" t="s">
        <v>263</v>
      </c>
      <c r="C116" s="92" t="s">
        <v>279</v>
      </c>
      <c r="D116" s="92" t="s">
        <v>288</v>
      </c>
      <c r="E116" s="93" t="s">
        <v>113</v>
      </c>
      <c r="F116" s="94">
        <f t="shared" si="0"/>
        <v>3.6640000000000001</v>
      </c>
      <c r="G116" s="92">
        <f t="shared" si="3"/>
        <v>6.0999999999999992E-6</v>
      </c>
      <c r="H116" s="93">
        <f t="shared" si="1"/>
        <v>5.2099999999999999E-5</v>
      </c>
      <c r="I116" s="94">
        <v>1</v>
      </c>
      <c r="J116" s="92" t="s">
        <v>271</v>
      </c>
      <c r="K116" s="92" t="s">
        <v>271</v>
      </c>
      <c r="L116" s="95">
        <f>IF(I116="-",1,I116)*IF(J116="-",1,J116)*IF(K116="-",1,K116)</f>
        <v>1</v>
      </c>
    </row>
    <row r="117" spans="2:12">
      <c r="B117" s="91" t="s">
        <v>263</v>
      </c>
      <c r="C117" s="92" t="s">
        <v>279</v>
      </c>
      <c r="D117" s="92" t="s">
        <v>289</v>
      </c>
      <c r="E117" s="93" t="s">
        <v>113</v>
      </c>
      <c r="F117" s="94">
        <f t="shared" si="0"/>
        <v>3.6640000000000001</v>
      </c>
      <c r="G117" s="92">
        <f t="shared" si="3"/>
        <v>6.0999999999999992E-6</v>
      </c>
      <c r="H117" s="93">
        <f t="shared" si="1"/>
        <v>5.2099999999999999E-5</v>
      </c>
      <c r="I117" s="94">
        <v>1</v>
      </c>
      <c r="J117" s="92" t="s">
        <v>271</v>
      </c>
      <c r="K117" s="92" t="s">
        <v>271</v>
      </c>
      <c r="L117" s="95">
        <f t="shared" ref="L117:L128" si="4">IF(I117="-",1,I117)*IF(J117="-",1,J117)*IF(K117="-",1,K117)</f>
        <v>1</v>
      </c>
    </row>
    <row r="118" spans="2:12">
      <c r="B118" s="91" t="s">
        <v>263</v>
      </c>
      <c r="C118" s="92" t="s">
        <v>279</v>
      </c>
      <c r="D118" s="92" t="s">
        <v>290</v>
      </c>
      <c r="E118" s="93" t="s">
        <v>113</v>
      </c>
      <c r="F118" s="94">
        <f t="shared" si="0"/>
        <v>9.8928000000000002E-2</v>
      </c>
      <c r="G118" s="92">
        <f t="shared" si="3"/>
        <v>6.0999999999999992E-6</v>
      </c>
      <c r="H118" s="93">
        <f t="shared" si="1"/>
        <v>5.2099999999999999E-5</v>
      </c>
      <c r="I118" s="94">
        <v>0.9</v>
      </c>
      <c r="J118" s="92">
        <v>0.03</v>
      </c>
      <c r="K118" s="92">
        <v>1</v>
      </c>
      <c r="L118" s="95">
        <f t="shared" si="4"/>
        <v>2.7E-2</v>
      </c>
    </row>
    <row r="119" spans="2:12">
      <c r="B119" s="91" t="s">
        <v>263</v>
      </c>
      <c r="C119" s="92" t="s">
        <v>278</v>
      </c>
      <c r="D119" s="92" t="s">
        <v>291</v>
      </c>
      <c r="E119" s="93" t="s">
        <v>113</v>
      </c>
      <c r="F119" s="94">
        <f t="shared" si="0"/>
        <v>0</v>
      </c>
      <c r="G119" s="92">
        <f>13.9*(10^-6)</f>
        <v>1.3899999999999999E-5</v>
      </c>
      <c r="H119" s="93">
        <f t="shared" ref="H119:H128" si="5">129.7*(10^-6)</f>
        <v>1.2969999999999998E-4</v>
      </c>
      <c r="I119" s="94">
        <v>0.4</v>
      </c>
      <c r="J119" s="92">
        <v>0.15</v>
      </c>
      <c r="K119" s="92">
        <v>0</v>
      </c>
      <c r="L119" s="95">
        <f t="shared" si="4"/>
        <v>0</v>
      </c>
    </row>
    <row r="120" spans="2:12">
      <c r="B120" s="91" t="s">
        <v>263</v>
      </c>
      <c r="C120" s="92" t="s">
        <v>278</v>
      </c>
      <c r="D120" s="92" t="s">
        <v>292</v>
      </c>
      <c r="E120" s="93" t="s">
        <v>113</v>
      </c>
      <c r="F120" s="94">
        <f t="shared" si="0"/>
        <v>0.18759680000000004</v>
      </c>
      <c r="G120" s="92">
        <f>13.9*(10^-6)</f>
        <v>1.3899999999999999E-5</v>
      </c>
      <c r="H120" s="93">
        <f t="shared" si="5"/>
        <v>1.2969999999999998E-4</v>
      </c>
      <c r="I120" s="94">
        <v>0.8</v>
      </c>
      <c r="J120" s="92">
        <v>0.4</v>
      </c>
      <c r="K120" s="92">
        <v>0.16</v>
      </c>
      <c r="L120" s="95">
        <f t="shared" si="4"/>
        <v>5.1200000000000009E-2</v>
      </c>
    </row>
    <row r="121" spans="2:12">
      <c r="B121" s="91" t="s">
        <v>263</v>
      </c>
      <c r="C121" s="92" t="s">
        <v>278</v>
      </c>
      <c r="D121" s="92" t="s">
        <v>293</v>
      </c>
      <c r="E121" s="93" t="s">
        <v>113</v>
      </c>
      <c r="F121" s="94">
        <f t="shared" si="0"/>
        <v>0</v>
      </c>
      <c r="G121" s="92">
        <f t="shared" ref="G121:G128" si="6">13.9*(10^-6)</f>
        <v>1.3899999999999999E-5</v>
      </c>
      <c r="H121" s="93">
        <f t="shared" si="5"/>
        <v>1.2969999999999998E-4</v>
      </c>
      <c r="I121" s="94">
        <v>0.85</v>
      </c>
      <c r="J121" s="92">
        <v>0.43</v>
      </c>
      <c r="K121" s="92">
        <v>0</v>
      </c>
      <c r="L121" s="95">
        <f t="shared" si="4"/>
        <v>0</v>
      </c>
    </row>
    <row r="122" spans="2:12">
      <c r="B122" s="91" t="s">
        <v>263</v>
      </c>
      <c r="C122" s="92" t="s">
        <v>278</v>
      </c>
      <c r="D122" s="92" t="s">
        <v>294</v>
      </c>
      <c r="E122" s="93" t="s">
        <v>113</v>
      </c>
      <c r="F122" s="94">
        <f t="shared" si="0"/>
        <v>1.3520160000000002E-2</v>
      </c>
      <c r="G122" s="92">
        <f t="shared" si="6"/>
        <v>1.3899999999999999E-5</v>
      </c>
      <c r="H122" s="93">
        <f t="shared" si="5"/>
        <v>1.2969999999999998E-4</v>
      </c>
      <c r="I122" s="94">
        <v>0.9</v>
      </c>
      <c r="J122" s="92">
        <v>0.41</v>
      </c>
      <c r="K122" s="92">
        <v>0.01</v>
      </c>
      <c r="L122" s="95">
        <f t="shared" si="4"/>
        <v>3.6900000000000001E-3</v>
      </c>
    </row>
    <row r="123" spans="2:12">
      <c r="B123" s="91" t="s">
        <v>263</v>
      </c>
      <c r="C123" s="92" t="s">
        <v>278</v>
      </c>
      <c r="D123" s="92" t="s">
        <v>295</v>
      </c>
      <c r="E123" s="93" t="s">
        <v>113</v>
      </c>
      <c r="F123" s="94">
        <f t="shared" si="0"/>
        <v>2.3449600000000004</v>
      </c>
      <c r="G123" s="92">
        <f t="shared" si="6"/>
        <v>1.3899999999999999E-5</v>
      </c>
      <c r="H123" s="93">
        <f t="shared" si="5"/>
        <v>1.2969999999999998E-4</v>
      </c>
      <c r="I123" s="94">
        <v>1</v>
      </c>
      <c r="J123" s="92">
        <v>0.8</v>
      </c>
      <c r="K123" s="92">
        <v>0.8</v>
      </c>
      <c r="L123" s="95">
        <f t="shared" si="4"/>
        <v>0.64000000000000012</v>
      </c>
    </row>
    <row r="124" spans="2:12">
      <c r="B124" s="91" t="s">
        <v>263</v>
      </c>
      <c r="C124" s="92" t="s">
        <v>278</v>
      </c>
      <c r="D124" s="92" t="s">
        <v>296</v>
      </c>
      <c r="E124" s="93" t="s">
        <v>113</v>
      </c>
      <c r="F124" s="94">
        <f t="shared" si="0"/>
        <v>0.29300275200000003</v>
      </c>
      <c r="G124" s="92">
        <f t="shared" si="6"/>
        <v>1.3899999999999999E-5</v>
      </c>
      <c r="H124" s="93">
        <f t="shared" si="5"/>
        <v>1.2969999999999998E-4</v>
      </c>
      <c r="I124" s="94">
        <v>0.84</v>
      </c>
      <c r="J124" s="92">
        <v>0.56000000000000005</v>
      </c>
      <c r="K124" s="92">
        <v>0.17</v>
      </c>
      <c r="L124" s="95">
        <f t="shared" si="4"/>
        <v>7.9968000000000011E-2</v>
      </c>
    </row>
    <row r="125" spans="2:12">
      <c r="B125" s="91" t="s">
        <v>263</v>
      </c>
      <c r="C125" s="92" t="s">
        <v>278</v>
      </c>
      <c r="D125" s="92" t="s">
        <v>297</v>
      </c>
      <c r="E125" s="93" t="s">
        <v>113</v>
      </c>
      <c r="F125" s="94">
        <f t="shared" si="0"/>
        <v>0.175872</v>
      </c>
      <c r="G125" s="92">
        <f t="shared" si="6"/>
        <v>1.3899999999999999E-5</v>
      </c>
      <c r="H125" s="93">
        <f t="shared" si="5"/>
        <v>1.2969999999999998E-4</v>
      </c>
      <c r="I125" s="94">
        <v>1</v>
      </c>
      <c r="J125" s="92">
        <v>0.24</v>
      </c>
      <c r="K125" s="92">
        <v>0.2</v>
      </c>
      <c r="L125" s="95">
        <f t="shared" si="4"/>
        <v>4.8000000000000001E-2</v>
      </c>
    </row>
    <row r="126" spans="2:12">
      <c r="B126" s="91" t="s">
        <v>263</v>
      </c>
      <c r="C126" s="92" t="s">
        <v>278</v>
      </c>
      <c r="D126" s="92" t="s">
        <v>298</v>
      </c>
      <c r="E126" s="93" t="s">
        <v>113</v>
      </c>
      <c r="F126" s="94">
        <f t="shared" si="0"/>
        <v>3.9571200000000006E-3</v>
      </c>
      <c r="G126" s="92">
        <f t="shared" si="6"/>
        <v>1.3899999999999999E-5</v>
      </c>
      <c r="H126" s="93">
        <f t="shared" si="5"/>
        <v>1.2969999999999998E-4</v>
      </c>
      <c r="I126" s="94">
        <v>0.9</v>
      </c>
      <c r="J126" s="92">
        <v>0.04</v>
      </c>
      <c r="K126" s="92">
        <v>0.03</v>
      </c>
      <c r="L126" s="95">
        <f t="shared" si="4"/>
        <v>1.08E-3</v>
      </c>
    </row>
    <row r="127" spans="2:12">
      <c r="B127" s="91" t="s">
        <v>263</v>
      </c>
      <c r="C127" s="92" t="s">
        <v>278</v>
      </c>
      <c r="D127" s="92" t="s">
        <v>300</v>
      </c>
      <c r="E127" s="93" t="s">
        <v>113</v>
      </c>
      <c r="F127" s="94">
        <f t="shared" si="0"/>
        <v>0</v>
      </c>
      <c r="G127" s="92">
        <f t="shared" si="6"/>
        <v>1.3899999999999999E-5</v>
      </c>
      <c r="H127" s="93">
        <f t="shared" si="5"/>
        <v>1.2969999999999998E-4</v>
      </c>
      <c r="I127" s="94">
        <v>0.35</v>
      </c>
      <c r="J127" s="92">
        <v>0.45</v>
      </c>
      <c r="K127" s="92">
        <v>0</v>
      </c>
      <c r="L127" s="95">
        <f t="shared" si="4"/>
        <v>0</v>
      </c>
    </row>
    <row r="128" spans="2:12">
      <c r="B128" s="91" t="s">
        <v>263</v>
      </c>
      <c r="C128" s="92" t="s">
        <v>278</v>
      </c>
      <c r="D128" s="92" t="s">
        <v>301</v>
      </c>
      <c r="E128" s="93" t="s">
        <v>113</v>
      </c>
      <c r="F128" s="94">
        <f t="shared" si="0"/>
        <v>0.23816000000000001</v>
      </c>
      <c r="G128" s="92">
        <f t="shared" si="6"/>
        <v>1.3899999999999999E-5</v>
      </c>
      <c r="H128" s="93">
        <f t="shared" si="5"/>
        <v>1.2969999999999998E-4</v>
      </c>
      <c r="I128" s="94">
        <v>0.65</v>
      </c>
      <c r="J128" s="92">
        <v>0.4</v>
      </c>
      <c r="K128" s="92">
        <v>0.25</v>
      </c>
      <c r="L128" s="95">
        <f t="shared" si="4"/>
        <v>6.5000000000000002E-2</v>
      </c>
    </row>
    <row r="129" spans="2:12">
      <c r="B129" s="96" t="s">
        <v>263</v>
      </c>
      <c r="C129" s="97" t="s">
        <v>277</v>
      </c>
      <c r="D129" s="97" t="s">
        <v>299</v>
      </c>
      <c r="E129" s="98" t="s">
        <v>113</v>
      </c>
      <c r="F129" s="99">
        <f t="shared" si="0"/>
        <v>0</v>
      </c>
      <c r="G129" s="97">
        <f>76.3*(10^-6)</f>
        <v>7.6299999999999998E-5</v>
      </c>
      <c r="H129" s="98">
        <f>595*(10^-6)</f>
        <v>5.9499999999999993E-4</v>
      </c>
      <c r="I129" s="99">
        <v>0.1</v>
      </c>
      <c r="J129" s="97">
        <v>0.45</v>
      </c>
      <c r="K129" s="97">
        <v>0</v>
      </c>
      <c r="L129" s="100">
        <f>IF(I129="-",1,I129)*IF(J129="-",1,J129)*IF(K129="-",1,K129)</f>
        <v>0</v>
      </c>
    </row>
    <row r="130" spans="2:12">
      <c r="B130" s="101" t="s">
        <v>274</v>
      </c>
      <c r="C130" s="102" t="s">
        <v>304</v>
      </c>
      <c r="D130" s="102" t="s">
        <v>151</v>
      </c>
      <c r="E130" s="103" t="s">
        <v>113</v>
      </c>
      <c r="F130" s="104">
        <f t="shared" si="0"/>
        <v>2.9312000000000005</v>
      </c>
      <c r="G130" s="102">
        <f t="shared" ref="G130" si="7">6.1*(10^-6)</f>
        <v>6.0999999999999992E-6</v>
      </c>
      <c r="H130" s="103">
        <f t="shared" ref="H130" si="8">52.1*(10^-6)</f>
        <v>5.2099999999999999E-5</v>
      </c>
      <c r="I130" s="104" t="s">
        <v>151</v>
      </c>
      <c r="J130" s="102">
        <v>0.8</v>
      </c>
      <c r="K130" s="102" t="s">
        <v>151</v>
      </c>
      <c r="L130" s="105">
        <f>IF(I130="-",1,I130)*IF(J130="-",1,J130)*IF(K130="-",1,K130)</f>
        <v>0.8</v>
      </c>
    </row>
    <row r="131" spans="2:12">
      <c r="B131" s="106" t="s">
        <v>274</v>
      </c>
      <c r="C131" s="107" t="s">
        <v>302</v>
      </c>
      <c r="D131" s="107" t="s">
        <v>151</v>
      </c>
      <c r="E131" s="108" t="s">
        <v>113</v>
      </c>
      <c r="F131" s="109">
        <f t="shared" si="0"/>
        <v>2.9312000000000005</v>
      </c>
      <c r="G131" s="107">
        <f>13.9*(10^-6)</f>
        <v>1.3899999999999999E-5</v>
      </c>
      <c r="H131" s="108">
        <f t="shared" ref="H131" si="9">129.7*(10^-6)</f>
        <v>1.2969999999999998E-4</v>
      </c>
      <c r="I131" s="109" t="s">
        <v>151</v>
      </c>
      <c r="J131" s="107">
        <v>0.8</v>
      </c>
      <c r="K131" s="107" t="s">
        <v>151</v>
      </c>
      <c r="L131" s="110">
        <f>IF(I131="-",1,I131)*IF(J131="-",1,J131)*IF(K131="-",1,K131)</f>
        <v>0.8</v>
      </c>
    </row>
    <row r="132" spans="2:12">
      <c r="B132" s="101" t="s">
        <v>265</v>
      </c>
      <c r="C132" s="102" t="s">
        <v>303</v>
      </c>
      <c r="D132" s="102" t="s">
        <v>266</v>
      </c>
      <c r="E132" s="103" t="s">
        <v>113</v>
      </c>
      <c r="F132" s="104">
        <v>2.8512</v>
      </c>
      <c r="G132" s="102">
        <f>0.1935*(10^-3)</f>
        <v>1.9350000000000001E-4</v>
      </c>
      <c r="H132" s="103">
        <f>3.87*(10^-6)</f>
        <v>3.8700000000000002E-6</v>
      </c>
      <c r="I132" s="104"/>
      <c r="J132" s="102"/>
      <c r="K132" s="102"/>
      <c r="L132" s="105"/>
    </row>
    <row r="133" spans="2:12" ht="17.5" thickBot="1">
      <c r="B133" s="111" t="s">
        <v>265</v>
      </c>
      <c r="C133" s="112" t="s">
        <v>303</v>
      </c>
      <c r="D133" s="112" t="s">
        <v>267</v>
      </c>
      <c r="E133" s="113" t="s">
        <v>113</v>
      </c>
      <c r="F133" s="114">
        <v>2.7517999999999998</v>
      </c>
      <c r="G133" s="112">
        <f>0.252*(10^-3)</f>
        <v>2.52E-4</v>
      </c>
      <c r="H133" s="113">
        <f>5.04*(10^-6)</f>
        <v>5.04E-6</v>
      </c>
      <c r="I133" s="114"/>
      <c r="J133" s="112"/>
      <c r="K133" s="112"/>
      <c r="L133" s="115"/>
    </row>
    <row r="135" spans="2:12" ht="17.5" thickBot="1">
      <c r="B135" s="1" t="s">
        <v>243</v>
      </c>
    </row>
    <row r="136" spans="2:12" ht="17.5" thickBot="1">
      <c r="B136" s="68" t="s">
        <v>0</v>
      </c>
      <c r="C136" s="69" t="s">
        <v>242</v>
      </c>
      <c r="D136" s="70" t="s">
        <v>245</v>
      </c>
    </row>
    <row r="137" spans="2:12" ht="17.5" thickTop="1">
      <c r="B137" s="71" t="s">
        <v>161</v>
      </c>
      <c r="C137" s="72" t="s">
        <v>158</v>
      </c>
      <c r="D137" s="194" t="s">
        <v>346</v>
      </c>
    </row>
    <row r="138" spans="2:12">
      <c r="B138" s="73" t="s">
        <v>162</v>
      </c>
      <c r="C138" s="74" t="s">
        <v>159</v>
      </c>
      <c r="D138" s="75" t="s">
        <v>346</v>
      </c>
    </row>
    <row r="139" spans="2:12">
      <c r="B139" s="73" t="s">
        <v>163</v>
      </c>
      <c r="C139" s="74" t="s">
        <v>160</v>
      </c>
      <c r="D139" s="75" t="s">
        <v>346</v>
      </c>
    </row>
    <row r="140" spans="2:12">
      <c r="B140" s="73" t="s">
        <v>164</v>
      </c>
      <c r="C140" s="74" t="s">
        <v>238</v>
      </c>
      <c r="D140" s="75" t="s">
        <v>246</v>
      </c>
    </row>
    <row r="141" spans="2:12">
      <c r="B141" s="73" t="s">
        <v>165</v>
      </c>
      <c r="C141" s="74" t="s">
        <v>239</v>
      </c>
      <c r="D141" s="75" t="s">
        <v>246</v>
      </c>
    </row>
    <row r="142" spans="2:12">
      <c r="B142" s="73" t="s">
        <v>166</v>
      </c>
      <c r="C142" s="74" t="s">
        <v>240</v>
      </c>
      <c r="D142" s="75" t="s">
        <v>246</v>
      </c>
    </row>
    <row r="143" spans="2:12">
      <c r="B143" s="73" t="s">
        <v>167</v>
      </c>
      <c r="C143" s="74" t="s">
        <v>241</v>
      </c>
      <c r="D143" s="75" t="s">
        <v>246</v>
      </c>
    </row>
    <row r="144" spans="2:12">
      <c r="B144" s="73" t="s">
        <v>168</v>
      </c>
      <c r="C144" s="74">
        <v>10</v>
      </c>
      <c r="D144" s="75" t="s">
        <v>246</v>
      </c>
    </row>
    <row r="145" spans="2:4">
      <c r="B145" s="73" t="s">
        <v>169</v>
      </c>
      <c r="C145" s="74">
        <v>11</v>
      </c>
      <c r="D145" s="75" t="s">
        <v>246</v>
      </c>
    </row>
    <row r="146" spans="2:4">
      <c r="B146" s="73" t="s">
        <v>170</v>
      </c>
      <c r="C146" s="74">
        <v>12</v>
      </c>
      <c r="D146" s="75" t="s">
        <v>246</v>
      </c>
    </row>
    <row r="147" spans="2:4">
      <c r="B147" s="73" t="s">
        <v>171</v>
      </c>
      <c r="C147" s="74">
        <v>13</v>
      </c>
      <c r="D147" s="75" t="s">
        <v>246</v>
      </c>
    </row>
    <row r="148" spans="2:4">
      <c r="B148" s="73" t="s">
        <v>172</v>
      </c>
      <c r="C148" s="74">
        <v>14</v>
      </c>
      <c r="D148" s="75" t="s">
        <v>246</v>
      </c>
    </row>
    <row r="149" spans="2:4">
      <c r="B149" s="73" t="s">
        <v>173</v>
      </c>
      <c r="C149" s="74">
        <v>15</v>
      </c>
      <c r="D149" s="75" t="s">
        <v>246</v>
      </c>
    </row>
    <row r="150" spans="2:4">
      <c r="B150" s="73" t="s">
        <v>174</v>
      </c>
      <c r="C150" s="74">
        <v>16</v>
      </c>
      <c r="D150" s="75" t="s">
        <v>246</v>
      </c>
    </row>
    <row r="151" spans="2:4">
      <c r="B151" s="73" t="s">
        <v>175</v>
      </c>
      <c r="C151" s="74">
        <v>17</v>
      </c>
      <c r="D151" s="75" t="s">
        <v>246</v>
      </c>
    </row>
    <row r="152" spans="2:4">
      <c r="B152" s="73" t="s">
        <v>176</v>
      </c>
      <c r="C152" s="74">
        <v>18</v>
      </c>
      <c r="D152" s="75" t="s">
        <v>246</v>
      </c>
    </row>
    <row r="153" spans="2:4">
      <c r="B153" s="73" t="s">
        <v>177</v>
      </c>
      <c r="C153" s="74">
        <v>19</v>
      </c>
      <c r="D153" s="75" t="s">
        <v>246</v>
      </c>
    </row>
    <row r="154" spans="2:4">
      <c r="B154" s="73" t="s">
        <v>178</v>
      </c>
      <c r="C154" s="74">
        <v>20</v>
      </c>
      <c r="D154" s="75" t="s">
        <v>246</v>
      </c>
    </row>
    <row r="155" spans="2:4">
      <c r="B155" s="73" t="s">
        <v>179</v>
      </c>
      <c r="C155" s="74">
        <v>21</v>
      </c>
      <c r="D155" s="75" t="s">
        <v>246</v>
      </c>
    </row>
    <row r="156" spans="2:4">
      <c r="B156" s="73" t="s">
        <v>180</v>
      </c>
      <c r="C156" s="74">
        <v>22</v>
      </c>
      <c r="D156" s="75" t="s">
        <v>246</v>
      </c>
    </row>
    <row r="157" spans="2:4">
      <c r="B157" s="73" t="s">
        <v>181</v>
      </c>
      <c r="C157" s="74">
        <v>23</v>
      </c>
      <c r="D157" s="75" t="s">
        <v>246</v>
      </c>
    </row>
    <row r="158" spans="2:4">
      <c r="B158" s="73" t="s">
        <v>182</v>
      </c>
      <c r="C158" s="74">
        <v>24</v>
      </c>
      <c r="D158" s="75" t="s">
        <v>246</v>
      </c>
    </row>
    <row r="159" spans="2:4">
      <c r="B159" s="73" t="s">
        <v>183</v>
      </c>
      <c r="C159" s="74">
        <v>25</v>
      </c>
      <c r="D159" s="75" t="s">
        <v>246</v>
      </c>
    </row>
    <row r="160" spans="2:4">
      <c r="B160" s="73" t="s">
        <v>184</v>
      </c>
      <c r="C160" s="74">
        <v>26</v>
      </c>
      <c r="D160" s="75" t="s">
        <v>246</v>
      </c>
    </row>
    <row r="161" spans="2:4">
      <c r="B161" s="73" t="s">
        <v>185</v>
      </c>
      <c r="C161" s="74">
        <v>27</v>
      </c>
      <c r="D161" s="75" t="s">
        <v>246</v>
      </c>
    </row>
    <row r="162" spans="2:4">
      <c r="B162" s="73" t="s">
        <v>186</v>
      </c>
      <c r="C162" s="74">
        <v>28</v>
      </c>
      <c r="D162" s="75" t="s">
        <v>246</v>
      </c>
    </row>
    <row r="163" spans="2:4">
      <c r="B163" s="73" t="s">
        <v>187</v>
      </c>
      <c r="C163" s="74">
        <v>29</v>
      </c>
      <c r="D163" s="75" t="s">
        <v>246</v>
      </c>
    </row>
    <row r="164" spans="2:4">
      <c r="B164" s="73" t="s">
        <v>188</v>
      </c>
      <c r="C164" s="74">
        <v>30</v>
      </c>
      <c r="D164" s="75" t="s">
        <v>246</v>
      </c>
    </row>
    <row r="165" spans="2:4">
      <c r="B165" s="73" t="s">
        <v>189</v>
      </c>
      <c r="C165" s="74">
        <v>31</v>
      </c>
      <c r="D165" s="75" t="s">
        <v>246</v>
      </c>
    </row>
    <row r="166" spans="2:4">
      <c r="B166" s="73" t="s">
        <v>190</v>
      </c>
      <c r="C166" s="74">
        <v>32</v>
      </c>
      <c r="D166" s="75" t="s">
        <v>246</v>
      </c>
    </row>
    <row r="167" spans="2:4">
      <c r="B167" s="73" t="s">
        <v>191</v>
      </c>
      <c r="C167" s="74">
        <v>33</v>
      </c>
      <c r="D167" s="75" t="s">
        <v>246</v>
      </c>
    </row>
    <row r="168" spans="2:4">
      <c r="B168" s="73" t="s">
        <v>192</v>
      </c>
      <c r="C168" s="74">
        <v>34</v>
      </c>
      <c r="D168" s="75"/>
    </row>
    <row r="169" spans="2:4">
      <c r="B169" s="73" t="s">
        <v>193</v>
      </c>
      <c r="C169" s="74">
        <v>35</v>
      </c>
      <c r="D169" s="75" t="s">
        <v>244</v>
      </c>
    </row>
    <row r="170" spans="2:4">
      <c r="B170" s="73" t="s">
        <v>194</v>
      </c>
      <c r="C170" s="74">
        <v>36</v>
      </c>
      <c r="D170" s="75" t="s">
        <v>247</v>
      </c>
    </row>
    <row r="171" spans="2:4">
      <c r="B171" s="73" t="s">
        <v>195</v>
      </c>
      <c r="C171" s="74">
        <v>37</v>
      </c>
      <c r="D171" s="75" t="s">
        <v>247</v>
      </c>
    </row>
    <row r="172" spans="2:4">
      <c r="B172" s="73" t="s">
        <v>196</v>
      </c>
      <c r="C172" s="74">
        <v>38</v>
      </c>
      <c r="D172" s="75" t="s">
        <v>349</v>
      </c>
    </row>
    <row r="173" spans="2:4">
      <c r="B173" s="73" t="s">
        <v>197</v>
      </c>
      <c r="C173" s="74">
        <v>39</v>
      </c>
      <c r="D173" s="75" t="s">
        <v>247</v>
      </c>
    </row>
    <row r="174" spans="2:4">
      <c r="B174" s="73" t="s">
        <v>198</v>
      </c>
      <c r="C174" s="74">
        <v>41</v>
      </c>
      <c r="D174" s="75" t="s">
        <v>246</v>
      </c>
    </row>
    <row r="175" spans="2:4">
      <c r="B175" s="73" t="s">
        <v>199</v>
      </c>
      <c r="C175" s="74">
        <v>42</v>
      </c>
      <c r="D175" s="75" t="s">
        <v>246</v>
      </c>
    </row>
    <row r="176" spans="2:4">
      <c r="B176" s="73" t="s">
        <v>200</v>
      </c>
      <c r="C176" s="74">
        <v>45</v>
      </c>
      <c r="D176" s="75" t="s">
        <v>247</v>
      </c>
    </row>
    <row r="177" spans="2:4">
      <c r="B177" s="73" t="s">
        <v>201</v>
      </c>
      <c r="C177" s="74">
        <v>46</v>
      </c>
      <c r="D177" s="75" t="s">
        <v>247</v>
      </c>
    </row>
    <row r="178" spans="2:4">
      <c r="B178" s="73" t="s">
        <v>202</v>
      </c>
      <c r="C178" s="74">
        <v>47</v>
      </c>
      <c r="D178" s="75" t="s">
        <v>247</v>
      </c>
    </row>
    <row r="179" spans="2:4">
      <c r="B179" s="73" t="s">
        <v>203</v>
      </c>
      <c r="C179" s="74">
        <v>49</v>
      </c>
      <c r="D179" s="75" t="s">
        <v>247</v>
      </c>
    </row>
    <row r="180" spans="2:4">
      <c r="B180" s="73" t="s">
        <v>204</v>
      </c>
      <c r="C180" s="74">
        <v>50</v>
      </c>
      <c r="D180" s="75" t="s">
        <v>247</v>
      </c>
    </row>
    <row r="181" spans="2:4">
      <c r="B181" s="73" t="s">
        <v>205</v>
      </c>
      <c r="C181" s="74">
        <v>51</v>
      </c>
      <c r="D181" s="75" t="s">
        <v>247</v>
      </c>
    </row>
    <row r="182" spans="2:4">
      <c r="B182" s="73" t="s">
        <v>206</v>
      </c>
      <c r="C182" s="74">
        <v>52</v>
      </c>
      <c r="D182" s="75" t="s">
        <v>247</v>
      </c>
    </row>
    <row r="183" spans="2:4">
      <c r="B183" s="73" t="s">
        <v>207</v>
      </c>
      <c r="C183" s="74">
        <v>55</v>
      </c>
      <c r="D183" s="75" t="s">
        <v>247</v>
      </c>
    </row>
    <row r="184" spans="2:4">
      <c r="B184" s="73" t="s">
        <v>208</v>
      </c>
      <c r="C184" s="74">
        <v>56</v>
      </c>
      <c r="D184" s="75" t="s">
        <v>247</v>
      </c>
    </row>
    <row r="185" spans="2:4">
      <c r="B185" s="73" t="s">
        <v>209</v>
      </c>
      <c r="C185" s="74">
        <v>58</v>
      </c>
      <c r="D185" s="75" t="s">
        <v>348</v>
      </c>
    </row>
    <row r="186" spans="2:4">
      <c r="B186" s="73" t="s">
        <v>210</v>
      </c>
      <c r="C186" s="74">
        <v>59</v>
      </c>
      <c r="D186" s="75" t="s">
        <v>347</v>
      </c>
    </row>
    <row r="187" spans="2:4">
      <c r="B187" s="73" t="s">
        <v>211</v>
      </c>
      <c r="C187" s="74">
        <v>60</v>
      </c>
      <c r="D187" s="75" t="s">
        <v>247</v>
      </c>
    </row>
    <row r="188" spans="2:4">
      <c r="B188" s="73" t="s">
        <v>212</v>
      </c>
      <c r="C188" s="74">
        <v>61</v>
      </c>
      <c r="D188" s="75" t="s">
        <v>247</v>
      </c>
    </row>
    <row r="189" spans="2:4">
      <c r="B189" s="73" t="s">
        <v>213</v>
      </c>
      <c r="C189" s="74">
        <v>62</v>
      </c>
      <c r="D189" s="75" t="s">
        <v>247</v>
      </c>
    </row>
    <row r="190" spans="2:4">
      <c r="B190" s="73" t="s">
        <v>214</v>
      </c>
      <c r="C190" s="74">
        <v>63</v>
      </c>
      <c r="D190" s="75" t="s">
        <v>247</v>
      </c>
    </row>
    <row r="191" spans="2:4">
      <c r="B191" s="73" t="s">
        <v>215</v>
      </c>
      <c r="C191" s="74">
        <v>64</v>
      </c>
      <c r="D191" s="75" t="s">
        <v>247</v>
      </c>
    </row>
    <row r="192" spans="2:4">
      <c r="B192" s="73" t="s">
        <v>216</v>
      </c>
      <c r="C192" s="74">
        <v>65</v>
      </c>
      <c r="D192" s="75" t="s">
        <v>247</v>
      </c>
    </row>
    <row r="193" spans="2:4">
      <c r="B193" s="73" t="s">
        <v>217</v>
      </c>
      <c r="C193" s="74">
        <v>66</v>
      </c>
      <c r="D193" s="75" t="s">
        <v>247</v>
      </c>
    </row>
    <row r="194" spans="2:4">
      <c r="B194" s="73" t="s">
        <v>218</v>
      </c>
      <c r="C194" s="74">
        <v>68</v>
      </c>
      <c r="D194" s="75" t="s">
        <v>247</v>
      </c>
    </row>
    <row r="195" spans="2:4">
      <c r="B195" s="73" t="s">
        <v>219</v>
      </c>
      <c r="C195" s="74">
        <v>70</v>
      </c>
      <c r="D195" s="75" t="s">
        <v>247</v>
      </c>
    </row>
    <row r="196" spans="2:4">
      <c r="B196" s="73" t="s">
        <v>220</v>
      </c>
      <c r="C196" s="74">
        <v>71</v>
      </c>
      <c r="D196" s="75" t="s">
        <v>247</v>
      </c>
    </row>
    <row r="197" spans="2:4">
      <c r="B197" s="73" t="s">
        <v>221</v>
      </c>
      <c r="C197" s="74">
        <v>72</v>
      </c>
      <c r="D197" s="75" t="s">
        <v>247</v>
      </c>
    </row>
    <row r="198" spans="2:4">
      <c r="B198" s="73" t="s">
        <v>222</v>
      </c>
      <c r="C198" s="74">
        <v>73</v>
      </c>
      <c r="D198" s="75" t="s">
        <v>247</v>
      </c>
    </row>
    <row r="199" spans="2:4">
      <c r="B199" s="73" t="s">
        <v>223</v>
      </c>
      <c r="C199" s="74">
        <v>74</v>
      </c>
      <c r="D199" s="75" t="s">
        <v>247</v>
      </c>
    </row>
    <row r="200" spans="2:4">
      <c r="B200" s="73" t="s">
        <v>224</v>
      </c>
      <c r="C200" s="74">
        <v>75</v>
      </c>
      <c r="D200" s="75" t="s">
        <v>247</v>
      </c>
    </row>
    <row r="201" spans="2:4">
      <c r="B201" s="73" t="s">
        <v>225</v>
      </c>
      <c r="C201" s="74">
        <v>76</v>
      </c>
      <c r="D201" s="75"/>
    </row>
    <row r="202" spans="2:4">
      <c r="B202" s="73" t="s">
        <v>226</v>
      </c>
      <c r="C202" s="74">
        <v>84</v>
      </c>
      <c r="D202" s="75" t="s">
        <v>247</v>
      </c>
    </row>
    <row r="203" spans="2:4">
      <c r="B203" s="73" t="s">
        <v>227</v>
      </c>
      <c r="C203" s="74">
        <v>85</v>
      </c>
      <c r="D203" s="75" t="s">
        <v>247</v>
      </c>
    </row>
    <row r="204" spans="2:4">
      <c r="B204" s="73" t="s">
        <v>228</v>
      </c>
      <c r="C204" s="74">
        <v>86</v>
      </c>
      <c r="D204" s="75" t="s">
        <v>247</v>
      </c>
    </row>
    <row r="205" spans="2:4">
      <c r="B205" s="73" t="s">
        <v>229</v>
      </c>
      <c r="C205" s="74">
        <v>87</v>
      </c>
      <c r="D205" s="75" t="s">
        <v>247</v>
      </c>
    </row>
    <row r="206" spans="2:4">
      <c r="B206" s="73" t="s">
        <v>230</v>
      </c>
      <c r="C206" s="74">
        <v>90</v>
      </c>
      <c r="D206" s="75" t="s">
        <v>247</v>
      </c>
    </row>
    <row r="207" spans="2:4">
      <c r="B207" s="73" t="s">
        <v>231</v>
      </c>
      <c r="C207" s="74">
        <v>91</v>
      </c>
      <c r="D207" s="75" t="s">
        <v>247</v>
      </c>
    </row>
    <row r="208" spans="2:4">
      <c r="B208" s="73" t="s">
        <v>232</v>
      </c>
      <c r="C208" s="74">
        <v>94</v>
      </c>
      <c r="D208" s="75" t="s">
        <v>247</v>
      </c>
    </row>
    <row r="209" spans="2:4">
      <c r="B209" s="73" t="s">
        <v>233</v>
      </c>
      <c r="C209" s="74">
        <v>95</v>
      </c>
      <c r="D209" s="75" t="s">
        <v>247</v>
      </c>
    </row>
    <row r="210" spans="2:4">
      <c r="B210" s="73" t="s">
        <v>234</v>
      </c>
      <c r="C210" s="74">
        <v>96</v>
      </c>
      <c r="D210" s="75" t="s">
        <v>247</v>
      </c>
    </row>
    <row r="211" spans="2:4">
      <c r="B211" s="73" t="s">
        <v>235</v>
      </c>
      <c r="C211" s="74">
        <v>97</v>
      </c>
      <c r="D211" s="75" t="s">
        <v>247</v>
      </c>
    </row>
    <row r="212" spans="2:4">
      <c r="B212" s="73" t="s">
        <v>236</v>
      </c>
      <c r="C212" s="74">
        <v>98</v>
      </c>
      <c r="D212" s="75" t="s">
        <v>346</v>
      </c>
    </row>
    <row r="213" spans="2:4" ht="17.5" thickBot="1">
      <c r="B213" s="76" t="s">
        <v>237</v>
      </c>
      <c r="C213" s="77">
        <v>99</v>
      </c>
      <c r="D213" s="195" t="s">
        <v>247</v>
      </c>
    </row>
    <row r="214" spans="2:4">
      <c r="C214" s="67"/>
    </row>
  </sheetData>
  <sheetProtection formatCells="0" formatColumns="0" formatRows="0"/>
  <mergeCells count="17">
    <mergeCell ref="I106:L106"/>
    <mergeCell ref="F106:H106"/>
    <mergeCell ref="B106:E106"/>
    <mergeCell ref="B34:B35"/>
    <mergeCell ref="F3:F4"/>
    <mergeCell ref="G3:G4"/>
    <mergeCell ref="B3:B4"/>
    <mergeCell ref="D3:E3"/>
    <mergeCell ref="P3:V3"/>
    <mergeCell ref="C3:C4"/>
    <mergeCell ref="C34:C35"/>
    <mergeCell ref="D34:E34"/>
    <mergeCell ref="F34:F35"/>
    <mergeCell ref="G34:G35"/>
    <mergeCell ref="I3:O3"/>
    <mergeCell ref="H3:H4"/>
    <mergeCell ref="H34:J34"/>
  </mergeCells>
  <phoneticPr fontId="2" type="noConversion"/>
  <pageMargins left="0.75" right="0.75" top="1" bottom="1" header="0.5" footer="0.5"/>
  <pageSetup paperSize="9" scale="76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문서" ma:contentTypeID="0x010100DCB20DDDD90D6340A7888B395D91AABA" ma:contentTypeVersion="14" ma:contentTypeDescription="새 문서를 만듭니다." ma:contentTypeScope="" ma:versionID="969de78b28ae95a196b8d3df5bc6a233">
  <xsd:schema xmlns:xsd="http://www.w3.org/2001/XMLSchema" xmlns:xs="http://www.w3.org/2001/XMLSchema" xmlns:p="http://schemas.microsoft.com/office/2006/metadata/properties" xmlns:ns2="40a828bc-7c9b-4944-8934-5047c194b312" xmlns:ns3="535a71f8-2b23-405b-8689-8e624e702a14" targetNamespace="http://schemas.microsoft.com/office/2006/metadata/properties" ma:root="true" ma:fieldsID="16636f5feca458b72e9ce6db2e185d5a" ns2:_="" ns3:_="">
    <xsd:import namespace="40a828bc-7c9b-4944-8934-5047c194b312"/>
    <xsd:import namespace="535a71f8-2b23-405b-8689-8e624e702a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a828bc-7c9b-4944-8934-5047c194b3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이미지 태그" ma:readOnly="false" ma:fieldId="{5cf76f15-5ced-4ddc-b409-7134ff3c332f}" ma:taxonomyMulti="true" ma:sspId="0269c4ac-1595-4d44-97f4-809c20c17a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5a71f8-2b23-405b-8689-8e624e702a1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8d0fce1b-92be-41e0-be70-80e090c25028}" ma:internalName="TaxCatchAll" ma:showField="CatchAllData" ma:web="535a71f8-2b23-405b-8689-8e624e702a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콘텐츠 형식"/>
        <xsd:element ref="dc:title" minOccurs="0" maxOccurs="1" ma:index="4" ma:displayName="제목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0a828bc-7c9b-4944-8934-5047c194b312">
      <Terms xmlns="http://schemas.microsoft.com/office/infopath/2007/PartnerControls"/>
    </lcf76f155ced4ddcb4097134ff3c332f>
    <TaxCatchAll xmlns="535a71f8-2b23-405b-8689-8e624e702a1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D18C4A-34DB-46F7-A0B6-2B6DDD6CBC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a828bc-7c9b-4944-8934-5047c194b312"/>
    <ds:schemaRef ds:uri="535a71f8-2b23-405b-8689-8e624e702a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368227-98D0-4EB1-BBA2-E3D1BA18605A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40a828bc-7c9b-4944-8934-5047c194b312"/>
    <ds:schemaRef ds:uri="http://schemas.microsoft.com/office/2006/metadata/properties"/>
    <ds:schemaRef ds:uri="http://www.w3.org/XML/1998/namespace"/>
    <ds:schemaRef ds:uri="535a71f8-2b23-405b-8689-8e624e702a14"/>
  </ds:schemaRefs>
</ds:datastoreItem>
</file>

<file path=customXml/itemProps3.xml><?xml version="1.0" encoding="utf-8"?>
<ds:datastoreItem xmlns:ds="http://schemas.openxmlformats.org/officeDocument/2006/customXml" ds:itemID="{F0047A76-F738-4D11-B28D-05793B098B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14</vt:i4>
      </vt:variant>
    </vt:vector>
  </HeadingPairs>
  <TitlesOfParts>
    <vt:vector size="18" baseType="lpstr">
      <vt:lpstr>종합 정보</vt:lpstr>
      <vt:lpstr>기준연도 활동자료 입력</vt:lpstr>
      <vt:lpstr>기준연도 배출량 출력(세부)</vt:lpstr>
      <vt:lpstr>Reference</vt:lpstr>
      <vt:lpstr>고상</vt:lpstr>
      <vt:lpstr>고상사업장폐기물</vt:lpstr>
      <vt:lpstr>고상생활폐기물</vt:lpstr>
      <vt:lpstr>고상하수슬러지</vt:lpstr>
      <vt:lpstr>공정상_탄산염_사용량</vt:lpstr>
      <vt:lpstr>기상</vt:lpstr>
      <vt:lpstr>납_생산량</vt:lpstr>
      <vt:lpstr>석회_생산량</vt:lpstr>
      <vt:lpstr>소다회_생산량</vt:lpstr>
      <vt:lpstr>아연_생산량</vt:lpstr>
      <vt:lpstr>액상액상폐기물</vt:lpstr>
      <vt:lpstr>유리_생산량</vt:lpstr>
      <vt:lpstr>카바이드_생산량</vt:lpstr>
      <vt:lpstr>합금철_생산량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aseic</dc:creator>
  <cp:lastModifiedBy>aseic</cp:lastModifiedBy>
  <cp:lastPrinted>2021-11-16T08:54:04Z</cp:lastPrinted>
  <dcterms:created xsi:type="dcterms:W3CDTF">2020-10-29T00:57:44Z</dcterms:created>
  <dcterms:modified xsi:type="dcterms:W3CDTF">2023-03-09T02:38:01Z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0x010100DCB20DDDD90D6340A7888B395D91AABA</vt:lpwstr>
  </property>
  <property fmtid="{D5CDD505-2E9C-101B-9397-08002B2CF9AE}" pid="3" name="MediaServiceImageTags">
    <vt:lpwstr/>
  </property>
</Properties>
</file>